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21-6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0" l="1"/>
  <c r="F26" i="20" s="1"/>
  <c r="E25" i="20"/>
  <c r="D25" i="20"/>
  <c r="F22" i="20"/>
  <c r="E22" i="20"/>
  <c r="D22" i="20"/>
  <c r="F15" i="20"/>
  <c r="E15" i="20"/>
  <c r="D15" i="20"/>
  <c r="F12" i="20"/>
  <c r="F16" i="20" s="1"/>
  <c r="E12" i="20"/>
  <c r="E16" i="20" s="1"/>
  <c r="D12" i="20"/>
  <c r="D26" i="20" l="1"/>
  <c r="E26" i="20"/>
  <c r="D16" i="20"/>
  <c r="L30" i="16"/>
  <c r="M30" i="16"/>
  <c r="N30" i="16"/>
  <c r="L54" i="16"/>
  <c r="M54" i="16"/>
  <c r="N54" i="16"/>
  <c r="L36" i="16"/>
  <c r="M36" i="16"/>
  <c r="N36" i="16"/>
  <c r="L41" i="16"/>
  <c r="M41" i="16"/>
  <c r="N41" i="16"/>
  <c r="L70" i="16"/>
  <c r="M70" i="16"/>
  <c r="N70" i="16"/>
  <c r="N63" i="16"/>
  <c r="M63" i="16"/>
  <c r="L63" i="16"/>
  <c r="I10" i="15"/>
  <c r="I11" i="15" s="1"/>
  <c r="H10" i="15"/>
  <c r="H11" i="15" s="1"/>
  <c r="G10" i="15"/>
  <c r="G11" i="15" s="1"/>
  <c r="L60" i="16" l="1"/>
  <c r="M60" i="16"/>
  <c r="N60" i="16"/>
  <c r="L45" i="16"/>
  <c r="M45" i="16"/>
  <c r="N45" i="16"/>
  <c r="L17" i="16"/>
  <c r="M17" i="16"/>
  <c r="N17" i="16"/>
  <c r="M24" i="16"/>
  <c r="N24" i="16"/>
  <c r="L24" i="16"/>
  <c r="L79" i="16" l="1"/>
  <c r="M79" i="16"/>
  <c r="N79" i="16"/>
  <c r="L76" i="16" l="1"/>
  <c r="M76" i="16"/>
  <c r="N76" i="16"/>
  <c r="N57" i="16"/>
  <c r="N64" i="16" s="1"/>
  <c r="M57" i="16"/>
  <c r="M64" i="16" s="1"/>
  <c r="L57" i="16"/>
  <c r="L64" i="16" s="1"/>
  <c r="L21" i="16"/>
  <c r="L46" i="16" s="1"/>
  <c r="M21" i="16"/>
  <c r="M46" i="16" s="1"/>
  <c r="N21" i="16"/>
  <c r="N46" i="16" s="1"/>
  <c r="L82" i="16" l="1"/>
  <c r="L83" i="16" s="1"/>
  <c r="M82" i="16"/>
  <c r="M83" i="16" s="1"/>
  <c r="N82" i="16"/>
  <c r="N83" i="16" s="1"/>
  <c r="N84" i="16" l="1"/>
  <c r="I5" i="12" s="1"/>
  <c r="M84" i="16"/>
  <c r="D5" i="12" s="1"/>
  <c r="E9" i="12" l="1"/>
  <c r="L84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<sst xmlns="http://schemas.openxmlformats.org/spreadsheetml/2006/main" count="516" uniqueCount="328">
  <si>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</si>
  <si>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</si>
  <si>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</si>
  <si>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</si>
  <si>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</si>
  <si>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</si>
  <si>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</si>
  <si>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</si>
  <si>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</si>
  <si>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</si>
  <si>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</si>
  <si>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</si>
  <si>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</si>
  <si>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</si>
  <si>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</si>
  <si>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</si>
  <si>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</si>
  <si>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</si>
  <si>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</si>
  <si>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</si>
  <si>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</si>
  <si>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</si>
  <si>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</si>
  <si>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</si>
  <si>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</si>
  <si>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</si>
  <si>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</si>
  <si>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</si>
  <si>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</si>
  <si>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</si>
  <si>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</si>
  <si>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</si>
  <si>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</si>
  <si>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</si>
  <si>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</si>
  <si>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</si>
  <si>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</si>
  <si>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</si>
  <si>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</si>
  <si>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</si>
  <si>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</si>
  <si>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</si>
  <si>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</si>
  <si>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</si>
  <si>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</si>
  <si>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</si>
  <si>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</si>
  <si>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</si>
  <si>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</si>
  <si>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</si>
  <si>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</si>
  <si>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</si>
  <si>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</si>
  <si>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</si>
  <si>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</si>
  <si>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</si>
  <si>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</si>
  <si>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</si>
  <si>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</si>
  <si>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</si>
  <si>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</si>
  <si>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</si>
  <si>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</si>
  <si>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</si>
  <si>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</si>
  <si>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</si>
  <si>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</si>
  <si>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</si>
  <si>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</si>
  <si>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</si>
  <si>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</si>
  <si>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</si>
  <si>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</si>
  <si>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</si>
  <si>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</si>
  <si>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</si>
  <si>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</si>
  <si>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</si>
  <si>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</si>
  <si>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</si>
  <si>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</si>
  <si>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</si>
  <si>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</si>
  <si>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</si>
  <si>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</si>
  <si>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</si>
  <si>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</si>
  <si>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</si>
  <si>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</si>
  <si>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</si>
  <si>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</si>
  <si>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</si>
  <si>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</si>
  <si>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</si>
  <si>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</si>
  <si>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</si>
  <si>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</si>
  <si>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</si>
  <si>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</si>
  <si>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</si>
  <si>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</si>
  <si>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</si>
  <si>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</si>
  <si>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</si>
  <si>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</si>
  <si>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</si>
  <si>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</si>
  <si>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</si>
  <si>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</si>
  <si>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</si>
  <si>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</si>
  <si>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</si>
  <si>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</si>
  <si>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</si>
  <si>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</si>
  <si>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</si>
  <si>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</si>
  <si>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</si>
  <si>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</si>
  <si>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</si>
  <si>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</si>
  <si>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</si>
  <si>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</si>
  <si>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</si>
  <si>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</si>
  <si>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</si>
  <si>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</si>
  <si>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</si>
  <si>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</si>
  <si>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</si>
  <si>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</si>
  <si>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</si>
  <si>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</si>
  <si>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</si>
  <si>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</si>
  <si>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</si>
  <si>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</si>
  <si>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</si>
  <si>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</si>
  <si>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</si>
  <si>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</si>
  <si>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</si>
  <si>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</si>
  <si>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</si>
  <si>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</si>
  <si>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</si>
  <si>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</si>
  <si>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</si>
  <si>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</si>
  <si>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</si>
  <si>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</si>
  <si>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</si>
  <si>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</si>
  <si>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</si>
  <si>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</si>
  <si>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</si>
  <si>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</si>
  <si>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</si>
  <si>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</si>
  <si>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</si>
  <si>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</si>
  <si>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</si>
  <si>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</si>
  <si>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</si>
  <si>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</si>
  <si>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</si>
  <si>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</si>
  <si>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</si>
  <si>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</si>
  <si>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</si>
  <si>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</si>
  <si>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</si>
  <si>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</si>
  <si>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</si>
  <si>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</si>
  <si>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</si>
  <si>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</si>
  <si>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</si>
  <si>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</si>
  <si>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</si>
  <si>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</si>
  <si>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</si>
  <si>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</si>
  <si>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</si>
  <si>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</si>
  <si>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</si>
  <si>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</si>
  <si>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</si>
  <si>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</si>
  <si>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</si>
  <si>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</si>
  <si>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</si>
  <si>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</si>
  <si>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</si>
  <si>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</si>
  <si>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</si>
  <si>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</si>
  <si>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</si>
  <si>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</si>
  <si>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</si>
  <si>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</si>
  <si>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</si>
  <si>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</si>
  <si>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</si>
  <si>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</si>
  <si>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</si>
  <si>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</si>
  <si>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</si>
  <si>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</si>
  <si>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</si>
  <si>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</si>
  <si>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</si>
  <si>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</si>
  <si>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</si>
  <si>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</si>
  <si>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</si>
  <si>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</si>
  <si>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</si>
  <si>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</si>
  <si>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</si>
  <si>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</si>
  <si>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</si>
  <si>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</si>
  <si>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</si>
  <si>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</si>
  <si>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</si>
  <si>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</si>
  <si>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</si>
  <si>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</si>
  <si>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</si>
  <si>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</si>
  <si>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</si>
  <si>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</si>
  <si>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</si>
  <si>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</si>
  <si>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</si>
  <si>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</si>
  <si>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</si>
  <si>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</si>
  <si>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</si>
  <si>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</si>
  <si>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</si>
  <si>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</si>
  <si>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</si>
  <si>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</si>
  <si>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</si>
  <si>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</si>
  <si>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</si>
  <si>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</si>
  <si>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</si>
  <si>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</si>
  <si>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</si>
  <si>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</si>
  <si>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</si>
  <si>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</si>
  <si>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</si>
  <si>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</si>
  <si>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</si>
  <si>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</si>
  <si>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</si>
  <si>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</si>
  <si>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</si>
  <si>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</si>
  <si>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</si>
  <si>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</si>
  <si>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</si>
  <si>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</si>
  <si>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</si>
  <si>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</si>
  <si>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</si>
  <si>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</si>
  <si>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</si>
  <si>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</si>
  <si>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</si>
  <si>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</si>
  <si>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</si>
  <si>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</si>
  <si>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</si>
  <si>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</si>
  <si>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</si>
  <si>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</si>
  <si>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</si>
  <si>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</si>
  <si>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</si>
  <si>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</si>
  <si>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</si>
  <si>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</si>
  <si>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</si>
  <si>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</si>
  <si>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</si>
  <si>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</si>
  <si>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</si>
  <si>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</si>
  <si>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</si>
  <si>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</si>
  <si>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</si>
  <si>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Total Of Money Service Sector</t>
  </si>
  <si>
    <t xml:space="preserve">Total </t>
  </si>
  <si>
    <t>Tourist Village of Mosul dam</t>
  </si>
  <si>
    <t>HTVM</t>
  </si>
  <si>
    <t>Ashour Hotel</t>
  </si>
  <si>
    <t>HASH</t>
  </si>
  <si>
    <t>ISX Trading Indices of Sunday 21/6/2026</t>
  </si>
  <si>
    <t>Bulletin No (106)</t>
  </si>
  <si>
    <t>Sunday 21/6/2026</t>
  </si>
  <si>
    <t>Iraq Stock Exchange not trading companies of Sunday 21/6/2026</t>
  </si>
  <si>
    <t xml:space="preserve">OTC Platform Trading Bulletin No (106) </t>
  </si>
  <si>
    <t xml:space="preserve">Undisclosed Platform Companies Bulletin No (106) </t>
  </si>
  <si>
    <t>Second Platform Market Bulletin No (106)</t>
  </si>
  <si>
    <t xml:space="preserve">Regular Market Bulletin No (106) </t>
  </si>
  <si>
    <t>IMCI</t>
  </si>
  <si>
    <t>Modern chemical industries</t>
  </si>
  <si>
    <t>Non Iraqis' Bulletin  Sunday  Jun 21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</si>
  <si>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</si>
  <si>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</si>
  <si>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</si>
  <si>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</si>
  <si>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</si>
  <si>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</si>
  <si>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</si>
  <si>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</si>
  <si>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</si>
  <si>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</si>
  <si>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</si>
  <si>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</si>
  <si>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>Industry Sector</t>
  </si>
  <si>
    <t>Total Industry sector</t>
  </si>
  <si>
    <t>Al-Khatem Telecoms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</si>
</sst>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7" xfId="0" applyFont="1" applyFill="1" applyBorder="1" applyAlignment="1">
      <alignment vertical="center" wrapText="1"/>
    </xf>
    <xf numFmtId="0" fontId="83" fillId="60" borderId="137" xfId="0" applyFont="1" applyFill="1" applyBorder="1" applyAlignment="1">
      <alignment horizontal="center" vertical="center" wrapText="1"/>
    </xf>
    <xf numFmtId="1" fontId="85" fillId="4" borderId="137" xfId="1500" applyNumberFormat="1" applyFont="1" applyFill="1" applyBorder="1" applyAlignment="1">
      <alignment horizontal="center" vertical="center" wrapText="1"/>
    </xf>
    <xf numFmtId="167" fontId="85" fillId="60" borderId="137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1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7" xfId="0" applyFont="1" applyFill="1" applyBorder="1" applyAlignment="1">
      <alignment vertical="center" wrapText="1"/>
    </xf>
    <xf numFmtId="1" fontId="83" fillId="4" borderId="137" xfId="1500" applyNumberFormat="1" applyFont="1" applyFill="1" applyBorder="1" applyAlignment="1">
      <alignment horizontal="center" vertical="center" wrapText="1"/>
    </xf>
    <xf numFmtId="167" fontId="83" fillId="60" borderId="13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2" fontId="74" fillId="3" borderId="97" xfId="0" applyNumberFormat="1" applyFont="1" applyFill="1" applyBorder="1" applyAlignment="1">
      <alignment horizontal="center"/>
    </xf>
    <xf numFmtId="164" fontId="8" fillId="5" borderId="136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129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15</xdr:row>
      <xdr:rowOff>85725</xdr:rowOff>
    </xdr:from>
    <xdr:to>
      <xdr:col>7</xdr:col>
      <xdr:colOff>104775</xdr:colOff>
      <xdr:row>23</xdr:row>
      <xdr:rowOff>295275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E4978E-3F3A-F4AA-DF8F-C29D21AD5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4876800"/>
          <a:ext cx="6162675" cy="3228975"/>
        </a:xfrm>
        <a:prstGeom prst="rect">
          <a:avLst/>
        </a:prstGeom>
      </xdr:spPr>
    </xdr:pic>
    <xdr:clientData/>
  </xdr:twoCellAnchor>
  <xdr:twoCellAnchor editAs="oneCell">
    <xdr:from>
      <xdr:col>7</xdr:col>
      <xdr:colOff>123825</xdr:colOff>
      <xdr:row>15</xdr:row>
      <xdr:rowOff>85725</xdr:rowOff>
    </xdr:from>
    <xdr:to>
      <xdr:col>13</xdr:col>
      <xdr:colOff>2447926</xdr:colOff>
      <xdr:row>23</xdr:row>
      <xdr:rowOff>295275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8884594-D16B-9910-C09F-EC31AE000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15100" y="4876800"/>
          <a:ext cx="5762626" cy="32289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13</xdr:col>
      <xdr:colOff>2447925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3981C15-66E5-EC09-1192-935EECC1C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1962150"/>
          <a:ext cx="3286125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8282</xdr:colOff>
      <xdr:row>20</xdr:row>
      <xdr:rowOff>8284</xdr:rowOff>
    </xdr:from>
    <xdr:to>
      <xdr:col>5</xdr:col>
      <xdr:colOff>1267238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477924-69C9-6003-ABFE-35C90BE26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4130" y="5897219"/>
          <a:ext cx="4837043" cy="3139108"/>
        </a:xfrm>
        <a:prstGeom prst="rect">
          <a:avLst/>
        </a:prstGeom>
      </xdr:spPr>
    </xdr:pic>
    <xdr:clientData/>
  </xdr:twoCellAnchor>
  <xdr:twoCellAnchor editAs="oneCell">
    <xdr:from>
      <xdr:col>7</xdr:col>
      <xdr:colOff>16566</xdr:colOff>
      <xdr:row>20</xdr:row>
      <xdr:rowOff>8283</xdr:rowOff>
    </xdr:from>
    <xdr:to>
      <xdr:col>10</xdr:col>
      <xdr:colOff>1424608</xdr:colOff>
      <xdr:row>29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120D06-6C4C-BDE7-EA6B-9DE87B912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03675" y="5897218"/>
          <a:ext cx="4986129" cy="3130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64</xdr:row>
      <xdr:rowOff>28256</xdr:rowOff>
    </xdr:from>
    <xdr:to>
      <xdr:col>13</xdr:col>
      <xdr:colOff>1522971</xdr:colOff>
      <xdr:row>64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46</xdr:row>
      <xdr:rowOff>23547</xdr:rowOff>
    </xdr:from>
    <xdr:to>
      <xdr:col>13</xdr:col>
      <xdr:colOff>1497013</xdr:colOff>
      <xdr:row>46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100103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abSelected="1" zoomScaleNormal="100" workbookViewId="0">
      <selection activeCell="Q9" sqref="Q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72" t="s">
        <v>0</v>
      </c>
      <c r="C1" s="173"/>
      <c r="D1" s="174"/>
      <c r="E1" s="175"/>
      <c r="F1" s="176"/>
      <c r="G1" s="176"/>
      <c r="H1" s="176"/>
      <c r="I1" s="176"/>
      <c r="J1" s="176"/>
      <c r="K1" s="177"/>
      <c r="L1" s="19"/>
      <c r="M1" s="19"/>
      <c r="N1" s="19"/>
    </row>
    <row r="2" spans="2:15" ht="30" customHeight="1">
      <c r="B2" s="185" t="s">
        <v>303</v>
      </c>
      <c r="C2" s="186"/>
      <c r="D2" s="18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78" t="s">
        <v>302</v>
      </c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80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81" t="s">
        <v>62</v>
      </c>
      <c r="C5" s="182"/>
      <c r="D5" s="183">
        <f>'Bullient '!M84+OTC!H11</f>
        <v>1007065548</v>
      </c>
      <c r="E5" s="184"/>
      <c r="F5" s="23"/>
      <c r="G5" s="181" t="s">
        <v>63</v>
      </c>
      <c r="H5" s="182"/>
      <c r="I5" s="183">
        <f>'Bullient '!N84+OTC!I11</f>
        <v>1941003768.6299999</v>
      </c>
      <c r="J5" s="184"/>
      <c r="K5" s="24"/>
      <c r="L5" s="181" t="s">
        <v>8</v>
      </c>
      <c r="M5" s="182"/>
      <c r="N5" s="25">
        <f>'Bullient '!L84+OTC!G11</f>
        <v>1484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88"/>
      <c r="L6" s="189"/>
      <c r="M6" s="190"/>
      <c r="N6" s="28"/>
    </row>
    <row r="7" spans="2:15" ht="24.95" customHeight="1">
      <c r="B7" s="191" t="s">
        <v>1</v>
      </c>
      <c r="C7" s="192"/>
      <c r="D7" s="193"/>
      <c r="E7" s="29">
        <v>1015.04</v>
      </c>
      <c r="F7" s="30"/>
      <c r="G7" s="191" t="s">
        <v>5</v>
      </c>
      <c r="H7" s="192"/>
      <c r="I7" s="193"/>
      <c r="J7" s="29">
        <v>1287.07</v>
      </c>
      <c r="K7" s="160"/>
      <c r="L7" s="161"/>
      <c r="M7" s="162"/>
      <c r="N7" s="18"/>
    </row>
    <row r="8" spans="2:15" ht="24.95" customHeight="1">
      <c r="B8" s="191" t="s">
        <v>2</v>
      </c>
      <c r="C8" s="192"/>
      <c r="D8" s="193"/>
      <c r="E8" s="29">
        <v>1006.23</v>
      </c>
      <c r="F8" s="31"/>
      <c r="G8" s="191" t="s">
        <v>6</v>
      </c>
      <c r="H8" s="192"/>
      <c r="I8" s="193"/>
      <c r="J8" s="29">
        <v>1281.8499999999999</v>
      </c>
      <c r="K8" s="160"/>
      <c r="L8" s="161"/>
      <c r="M8" s="162"/>
      <c r="N8" s="18"/>
    </row>
    <row r="9" spans="2:15" ht="24.95" customHeight="1">
      <c r="B9" s="166" t="s">
        <v>3</v>
      </c>
      <c r="C9" s="167"/>
      <c r="D9" s="168"/>
      <c r="E9" s="114">
        <f>((E7/E8)-1)*100</f>
        <v>0.87554535245419896</v>
      </c>
      <c r="F9" s="31"/>
      <c r="G9" s="166" t="s">
        <v>3</v>
      </c>
      <c r="H9" s="167"/>
      <c r="I9" s="168"/>
      <c r="J9" s="114">
        <f>((J7/J8)-1)*100</f>
        <v>0.40722393415766334</v>
      </c>
      <c r="K9" s="160"/>
      <c r="L9" s="161"/>
      <c r="M9" s="162"/>
      <c r="N9" s="18"/>
    </row>
    <row r="10" spans="2:15" ht="24.95" customHeight="1">
      <c r="B10" s="166" t="s">
        <v>4</v>
      </c>
      <c r="C10" s="167"/>
      <c r="D10" s="168"/>
      <c r="E10" s="114">
        <f>E7-E8</f>
        <v>8.8099999999999454</v>
      </c>
      <c r="F10" s="21"/>
      <c r="G10" s="166" t="s">
        <v>4</v>
      </c>
      <c r="H10" s="167"/>
      <c r="I10" s="168"/>
      <c r="J10" s="114">
        <f>J7-J8</f>
        <v>5.2200000000000273</v>
      </c>
      <c r="K10" s="160"/>
      <c r="L10" s="161"/>
      <c r="M10" s="162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4"/>
      <c r="L11" s="161"/>
      <c r="M11" s="162"/>
      <c r="N11" s="18"/>
    </row>
    <row r="12" spans="2:15" ht="24.95" customHeight="1">
      <c r="B12" s="37" t="s">
        <v>9</v>
      </c>
      <c r="C12" s="38">
        <v>103</v>
      </c>
      <c r="D12" s="39" t="s">
        <v>64</v>
      </c>
      <c r="E12" s="38">
        <v>14</v>
      </c>
      <c r="F12" s="21"/>
      <c r="G12" s="40" t="s">
        <v>69</v>
      </c>
      <c r="H12" s="38">
        <v>45</v>
      </c>
      <c r="I12" s="39" t="s">
        <v>64</v>
      </c>
      <c r="J12" s="38">
        <v>13</v>
      </c>
      <c r="K12" s="160"/>
      <c r="L12" s="161"/>
      <c r="M12" s="162"/>
      <c r="N12" s="18"/>
      <c r="O12" s="32"/>
    </row>
    <row r="13" spans="2:15" ht="24.95" customHeight="1">
      <c r="B13" s="37" t="s">
        <v>68</v>
      </c>
      <c r="C13" s="38">
        <v>44</v>
      </c>
      <c r="D13" s="39" t="s">
        <v>64</v>
      </c>
      <c r="E13" s="38">
        <v>1</v>
      </c>
      <c r="F13" s="30"/>
      <c r="G13" s="163" t="s">
        <v>66</v>
      </c>
      <c r="H13" s="164"/>
      <c r="I13" s="165"/>
      <c r="J13" s="38">
        <v>19</v>
      </c>
      <c r="K13" s="160"/>
      <c r="L13" s="161"/>
      <c r="M13" s="162"/>
      <c r="N13" s="18"/>
      <c r="O13" s="32"/>
    </row>
    <row r="14" spans="2:15" ht="24.95" customHeight="1">
      <c r="B14" s="166" t="s">
        <v>81</v>
      </c>
      <c r="C14" s="167" t="s">
        <v>10</v>
      </c>
      <c r="D14" s="168" t="s">
        <v>10</v>
      </c>
      <c r="E14" s="38">
        <v>3</v>
      </c>
      <c r="F14" s="21"/>
      <c r="G14" s="169" t="s">
        <v>67</v>
      </c>
      <c r="H14" s="170"/>
      <c r="I14" s="171"/>
      <c r="J14" s="38">
        <v>7</v>
      </c>
      <c r="K14" s="160"/>
      <c r="L14" s="161"/>
      <c r="M14" s="162"/>
      <c r="N14" s="26"/>
      <c r="O14" s="32"/>
    </row>
    <row r="15" spans="2:15" ht="24.95" customHeight="1">
      <c r="B15" s="166" t="s">
        <v>65</v>
      </c>
      <c r="C15" s="167" t="s">
        <v>11</v>
      </c>
      <c r="D15" s="168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7.7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7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9.950000000000003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26"/>
      <c r="O22" s="32"/>
    </row>
    <row r="23" spans="1:15" ht="39.950000000000003" customHeight="1">
      <c r="B23" s="18"/>
      <c r="C23" s="18"/>
      <c r="D23" s="18"/>
      <c r="E23" s="18"/>
      <c r="F23" s="18"/>
      <c r="G23" s="26"/>
      <c r="H23" s="26"/>
      <c r="I23" s="26"/>
      <c r="J23" s="26"/>
      <c r="K23" s="26"/>
      <c r="L23" s="26"/>
      <c r="M23" s="26"/>
      <c r="N23" s="26"/>
      <c r="O23" s="32"/>
    </row>
    <row r="24" spans="1:15" s="26" customFormat="1" ht="24.75" customHeight="1"/>
    <row r="25" spans="1:15" ht="33" customHeight="1">
      <c r="A25" s="158" t="s">
        <v>12</v>
      </c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5:N25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19" zoomScale="115" zoomScaleNormal="115" workbookViewId="0">
      <selection activeCell="N29" sqref="N2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6" t="s">
        <v>60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</row>
    <row r="3" spans="1:14" ht="36.75" customHeight="1">
      <c r="A3" s="197" t="s">
        <v>304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</row>
    <row r="4" spans="1:14" ht="21">
      <c r="A4" s="42"/>
      <c r="B4" s="42"/>
      <c r="C4" s="195" t="s">
        <v>13</v>
      </c>
      <c r="D4" s="195"/>
      <c r="E4" s="195"/>
      <c r="F4" s="195"/>
      <c r="G4" s="42"/>
      <c r="H4" s="195" t="s">
        <v>14</v>
      </c>
      <c r="I4" s="195"/>
      <c r="J4" s="195"/>
      <c r="K4" s="195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232</v>
      </c>
      <c r="D6" s="77">
        <v>0.28999999999999998</v>
      </c>
      <c r="E6" s="91">
        <v>16</v>
      </c>
      <c r="F6" s="80">
        <v>54031559</v>
      </c>
      <c r="G6" s="42"/>
      <c r="H6" s="46" t="s">
        <v>245</v>
      </c>
      <c r="I6" s="77">
        <v>0.85</v>
      </c>
      <c r="J6" s="92">
        <v>-5.56</v>
      </c>
      <c r="K6" s="80">
        <v>863000</v>
      </c>
      <c r="L6" s="1"/>
      <c r="M6" s="1"/>
    </row>
    <row r="7" spans="1:14" s="49" customFormat="1" ht="17.100000000000001" customHeight="1">
      <c r="A7" s="42"/>
      <c r="B7" s="42"/>
      <c r="C7" s="46" t="s">
        <v>200</v>
      </c>
      <c r="D7" s="77">
        <v>10</v>
      </c>
      <c r="E7" s="91">
        <v>11.11</v>
      </c>
      <c r="F7" s="80">
        <v>303</v>
      </c>
      <c r="G7" s="42"/>
      <c r="H7" s="46" t="s">
        <v>35</v>
      </c>
      <c r="I7" s="77">
        <v>2.86</v>
      </c>
      <c r="J7" s="92">
        <v>-2.39</v>
      </c>
      <c r="K7" s="80">
        <v>1000000</v>
      </c>
      <c r="L7" s="1"/>
    </row>
    <row r="8" spans="1:14" s="49" customFormat="1" ht="17.100000000000001" customHeight="1">
      <c r="A8" s="42"/>
      <c r="B8" s="42"/>
      <c r="C8" s="46" t="s">
        <v>213</v>
      </c>
      <c r="D8" s="77">
        <v>0.27</v>
      </c>
      <c r="E8" s="91">
        <v>3.85</v>
      </c>
      <c r="F8" s="80">
        <v>34037037</v>
      </c>
      <c r="G8" s="42"/>
      <c r="H8" s="46" t="s">
        <v>119</v>
      </c>
      <c r="I8" s="77">
        <v>6.75</v>
      </c>
      <c r="J8" s="92">
        <v>-1.32</v>
      </c>
      <c r="K8" s="80">
        <v>11496904</v>
      </c>
    </row>
    <row r="9" spans="1:14" s="49" customFormat="1" ht="17.100000000000001" customHeight="1">
      <c r="A9" s="42"/>
      <c r="B9" s="42"/>
      <c r="C9" s="46" t="s">
        <v>243</v>
      </c>
      <c r="D9" s="77">
        <v>1.93</v>
      </c>
      <c r="E9" s="91">
        <v>3.76</v>
      </c>
      <c r="F9" s="98">
        <v>514800525</v>
      </c>
      <c r="G9" s="42"/>
      <c r="H9" s="105" t="s">
        <v>263</v>
      </c>
      <c r="I9" s="99">
        <v>4.01</v>
      </c>
      <c r="J9" s="116">
        <v>-1.23</v>
      </c>
      <c r="K9" s="98">
        <v>4047827</v>
      </c>
    </row>
    <row r="10" spans="1:14" s="49" customFormat="1" ht="17.100000000000001" customHeight="1">
      <c r="A10" s="42"/>
      <c r="B10" s="42"/>
      <c r="C10" s="46" t="s">
        <v>136</v>
      </c>
      <c r="D10" s="77">
        <v>12.4</v>
      </c>
      <c r="E10" s="91">
        <v>3.33</v>
      </c>
      <c r="F10" s="98">
        <v>353000</v>
      </c>
      <c r="G10" s="42"/>
      <c r="H10" s="105" t="s">
        <v>273</v>
      </c>
      <c r="I10" s="99">
        <v>8</v>
      </c>
      <c r="J10" s="116">
        <v>-1.23</v>
      </c>
      <c r="K10" s="98">
        <v>451255</v>
      </c>
    </row>
    <row r="11" spans="1:14" s="49" customFormat="1" ht="33" customHeight="1">
      <c r="A11" s="42"/>
      <c r="B11" s="42"/>
      <c r="C11" s="196" t="s">
        <v>61</v>
      </c>
      <c r="D11" s="196"/>
      <c r="E11" s="196"/>
      <c r="F11" s="196"/>
      <c r="G11" s="196"/>
      <c r="H11" s="196"/>
      <c r="I11" s="196"/>
      <c r="J11" s="196"/>
      <c r="K11" s="196"/>
    </row>
    <row r="12" spans="1:14" s="49" customFormat="1" ht="33" customHeight="1">
      <c r="A12" s="42"/>
      <c r="B12" s="42"/>
      <c r="C12" s="196"/>
      <c r="D12" s="196"/>
      <c r="E12" s="196"/>
      <c r="F12" s="196"/>
      <c r="G12" s="196"/>
      <c r="H12" s="196"/>
      <c r="I12" s="196"/>
      <c r="J12" s="196"/>
      <c r="K12" s="196"/>
    </row>
    <row r="13" spans="1:14" ht="29.25" customHeight="1">
      <c r="A13" s="42"/>
      <c r="B13" s="42"/>
      <c r="C13" s="195" t="s">
        <v>18</v>
      </c>
      <c r="D13" s="195"/>
      <c r="E13" s="195"/>
      <c r="F13" s="195"/>
      <c r="G13" s="95"/>
      <c r="H13" s="195" t="s">
        <v>7</v>
      </c>
      <c r="I13" s="195"/>
      <c r="J13" s="195"/>
      <c r="K13" s="19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243</v>
      </c>
      <c r="D15" s="77">
        <v>1.93</v>
      </c>
      <c r="E15" s="78">
        <v>3.76</v>
      </c>
      <c r="F15" s="80">
        <v>514800525</v>
      </c>
      <c r="G15" s="1"/>
      <c r="H15" s="46" t="s">
        <v>243</v>
      </c>
      <c r="I15" s="77">
        <v>1.93</v>
      </c>
      <c r="J15" s="78">
        <v>3.76</v>
      </c>
      <c r="K15" s="80">
        <v>975203370.33000004</v>
      </c>
    </row>
    <row r="16" spans="1:14" ht="17.100000000000001" customHeight="1">
      <c r="A16" s="42"/>
      <c r="B16" s="42"/>
      <c r="C16" s="46" t="s">
        <v>155</v>
      </c>
      <c r="D16" s="77">
        <v>0.36</v>
      </c>
      <c r="E16" s="78">
        <v>0</v>
      </c>
      <c r="F16" s="80">
        <v>65504280</v>
      </c>
      <c r="G16" s="1"/>
      <c r="H16" s="46" t="s">
        <v>271</v>
      </c>
      <c r="I16" s="77">
        <v>16.98</v>
      </c>
      <c r="J16" s="78">
        <v>0.47</v>
      </c>
      <c r="K16" s="80">
        <v>305585751.30000001</v>
      </c>
    </row>
    <row r="17" spans="1:11" ht="17.100000000000001" customHeight="1">
      <c r="A17" s="42"/>
      <c r="B17" s="42"/>
      <c r="C17" s="46" t="s">
        <v>265</v>
      </c>
      <c r="D17" s="77">
        <v>2.91</v>
      </c>
      <c r="E17" s="78">
        <v>1.75</v>
      </c>
      <c r="F17" s="80">
        <v>65217497</v>
      </c>
      <c r="G17" s="1"/>
      <c r="H17" s="46" t="s">
        <v>265</v>
      </c>
      <c r="I17" s="77">
        <v>2.91</v>
      </c>
      <c r="J17" s="78">
        <v>1.75</v>
      </c>
      <c r="K17" s="80">
        <v>186835520.18000001</v>
      </c>
    </row>
    <row r="18" spans="1:11" ht="17.100000000000001" customHeight="1">
      <c r="A18" s="42"/>
      <c r="B18" s="42"/>
      <c r="C18" s="46" t="s">
        <v>112</v>
      </c>
      <c r="D18" s="77">
        <v>0.7</v>
      </c>
      <c r="E18" s="78">
        <v>2.94</v>
      </c>
      <c r="F18" s="80">
        <v>60486953</v>
      </c>
      <c r="G18" s="1"/>
      <c r="H18" s="46" t="s">
        <v>190</v>
      </c>
      <c r="I18" s="77">
        <v>6.69</v>
      </c>
      <c r="J18" s="78">
        <v>1.52</v>
      </c>
      <c r="K18" s="80">
        <v>118084794.66</v>
      </c>
    </row>
    <row r="19" spans="1:11" ht="16.5" customHeight="1">
      <c r="A19" s="42"/>
      <c r="B19" s="42"/>
      <c r="C19" s="46" t="s">
        <v>232</v>
      </c>
      <c r="D19" s="77">
        <v>0.28999999999999998</v>
      </c>
      <c r="E19" s="78">
        <v>16</v>
      </c>
      <c r="F19" s="80">
        <v>54031559</v>
      </c>
      <c r="G19" s="1"/>
      <c r="H19" s="46" t="s">
        <v>119</v>
      </c>
      <c r="I19" s="77">
        <v>6.75</v>
      </c>
      <c r="J19" s="78">
        <v>-1.32</v>
      </c>
      <c r="K19" s="80">
        <v>78030379.890000001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topLeftCell="A61" zoomScale="130" zoomScaleNormal="130" workbookViewId="0">
      <selection activeCell="C75" sqref="C7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98" t="s">
        <v>309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20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85" customHeight="1">
      <c r="A3" s="58"/>
      <c r="B3" s="201" t="s">
        <v>29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3"/>
    </row>
    <row r="4" spans="1:14" ht="14.85" customHeight="1">
      <c r="A4" s="58"/>
      <c r="B4" s="46" t="s">
        <v>232</v>
      </c>
      <c r="C4" s="59" t="s">
        <v>231</v>
      </c>
      <c r="D4" s="99">
        <v>0.26</v>
      </c>
      <c r="E4" s="99">
        <v>0.28999999999999998</v>
      </c>
      <c r="F4" s="99">
        <v>0.26</v>
      </c>
      <c r="G4" s="99">
        <v>0.28000000000000003</v>
      </c>
      <c r="H4" s="99">
        <v>0.26</v>
      </c>
      <c r="I4" s="77">
        <v>0.28999999999999998</v>
      </c>
      <c r="J4" s="77">
        <v>0.25</v>
      </c>
      <c r="K4" s="100">
        <v>16</v>
      </c>
      <c r="L4" s="79">
        <v>28</v>
      </c>
      <c r="M4" s="80">
        <v>54031559</v>
      </c>
      <c r="N4" s="80">
        <v>15000940.710000001</v>
      </c>
    </row>
    <row r="5" spans="1:14" ht="14.85" customHeight="1">
      <c r="A5" s="58"/>
      <c r="B5" s="46" t="s">
        <v>265</v>
      </c>
      <c r="C5" s="59" t="s">
        <v>266</v>
      </c>
      <c r="D5" s="99">
        <v>2.85</v>
      </c>
      <c r="E5" s="99">
        <v>2.93</v>
      </c>
      <c r="F5" s="99">
        <v>2.8</v>
      </c>
      <c r="G5" s="99">
        <v>2.86</v>
      </c>
      <c r="H5" s="99">
        <v>2.88</v>
      </c>
      <c r="I5" s="77">
        <v>2.91</v>
      </c>
      <c r="J5" s="77">
        <v>2.86</v>
      </c>
      <c r="K5" s="100">
        <v>1.75</v>
      </c>
      <c r="L5" s="79">
        <v>206</v>
      </c>
      <c r="M5" s="80">
        <v>65217497</v>
      </c>
      <c r="N5" s="80">
        <v>186835520.18000001</v>
      </c>
    </row>
    <row r="6" spans="1:14" ht="14.85" customHeight="1">
      <c r="A6" s="58"/>
      <c r="B6" s="46" t="s">
        <v>112</v>
      </c>
      <c r="C6" s="59" t="s">
        <v>113</v>
      </c>
      <c r="D6" s="99">
        <v>0.68</v>
      </c>
      <c r="E6" s="99">
        <v>0.7</v>
      </c>
      <c r="F6" s="99">
        <v>0.68</v>
      </c>
      <c r="G6" s="99">
        <v>0.69</v>
      </c>
      <c r="H6" s="99">
        <v>0.68</v>
      </c>
      <c r="I6" s="77">
        <v>0.7</v>
      </c>
      <c r="J6" s="77">
        <v>0.68</v>
      </c>
      <c r="K6" s="100">
        <v>2.94</v>
      </c>
      <c r="L6" s="79">
        <v>58</v>
      </c>
      <c r="M6" s="80">
        <v>60486953</v>
      </c>
      <c r="N6" s="80">
        <v>41821767.159999996</v>
      </c>
    </row>
    <row r="7" spans="1:14" ht="14.85" customHeight="1">
      <c r="A7" s="58"/>
      <c r="B7" s="46" t="s">
        <v>281</v>
      </c>
      <c r="C7" s="59" t="s">
        <v>282</v>
      </c>
      <c r="D7" s="99">
        <v>0.23</v>
      </c>
      <c r="E7" s="99">
        <v>0.24</v>
      </c>
      <c r="F7" s="99">
        <v>0.23</v>
      </c>
      <c r="G7" s="99">
        <v>0.23</v>
      </c>
      <c r="H7" s="99">
        <v>0.23</v>
      </c>
      <c r="I7" s="77">
        <v>0.23</v>
      </c>
      <c r="J7" s="77">
        <v>0.23</v>
      </c>
      <c r="K7" s="100">
        <v>0</v>
      </c>
      <c r="L7" s="79">
        <v>15</v>
      </c>
      <c r="M7" s="80">
        <v>32207090</v>
      </c>
      <c r="N7" s="80">
        <v>7509701.5999999996</v>
      </c>
    </row>
    <row r="8" spans="1:14" ht="14.85" customHeight="1">
      <c r="A8" s="58"/>
      <c r="B8" s="46" t="s">
        <v>155</v>
      </c>
      <c r="C8" s="59" t="s">
        <v>156</v>
      </c>
      <c r="D8" s="99">
        <v>0.36</v>
      </c>
      <c r="E8" s="99">
        <v>0.37</v>
      </c>
      <c r="F8" s="99">
        <v>0.36</v>
      </c>
      <c r="G8" s="99">
        <v>0.36</v>
      </c>
      <c r="H8" s="99">
        <v>0.36</v>
      </c>
      <c r="I8" s="77">
        <v>0.36</v>
      </c>
      <c r="J8" s="77">
        <v>0.36</v>
      </c>
      <c r="K8" s="100">
        <v>0</v>
      </c>
      <c r="L8" s="79">
        <v>24</v>
      </c>
      <c r="M8" s="80">
        <v>65504280</v>
      </c>
      <c r="N8" s="80">
        <v>23582540.800000001</v>
      </c>
    </row>
    <row r="9" spans="1:14" ht="14.85" customHeight="1">
      <c r="A9" s="58"/>
      <c r="B9" s="46" t="s">
        <v>213</v>
      </c>
      <c r="C9" s="59" t="s">
        <v>212</v>
      </c>
      <c r="D9" s="99">
        <v>0.26</v>
      </c>
      <c r="E9" s="99">
        <v>0.28000000000000003</v>
      </c>
      <c r="F9" s="99">
        <v>0.26</v>
      </c>
      <c r="G9" s="99">
        <v>0.27</v>
      </c>
      <c r="H9" s="99">
        <v>0.26</v>
      </c>
      <c r="I9" s="77">
        <v>0.27</v>
      </c>
      <c r="J9" s="77">
        <v>0.26</v>
      </c>
      <c r="K9" s="100">
        <v>3.85</v>
      </c>
      <c r="L9" s="79">
        <v>9</v>
      </c>
      <c r="M9" s="80">
        <v>34037037</v>
      </c>
      <c r="N9" s="80">
        <v>9059999.9900000002</v>
      </c>
    </row>
    <row r="10" spans="1:14" ht="14.85" customHeight="1">
      <c r="A10" s="58"/>
      <c r="B10" s="46" t="s">
        <v>198</v>
      </c>
      <c r="C10" s="59" t="s">
        <v>199</v>
      </c>
      <c r="D10" s="99">
        <v>1.08</v>
      </c>
      <c r="E10" s="99">
        <v>1.08</v>
      </c>
      <c r="F10" s="99">
        <v>1.07</v>
      </c>
      <c r="G10" s="99">
        <v>1.08</v>
      </c>
      <c r="H10" s="99">
        <v>1.07</v>
      </c>
      <c r="I10" s="77">
        <v>1.08</v>
      </c>
      <c r="J10" s="77">
        <v>1.07</v>
      </c>
      <c r="K10" s="100">
        <v>0.93</v>
      </c>
      <c r="L10" s="79">
        <v>21</v>
      </c>
      <c r="M10" s="80">
        <v>6016729</v>
      </c>
      <c r="N10" s="80">
        <v>6469936.6200000001</v>
      </c>
    </row>
    <row r="11" spans="1:14" ht="14.85" customHeight="1">
      <c r="A11" s="58"/>
      <c r="B11" s="46" t="s">
        <v>138</v>
      </c>
      <c r="C11" s="59" t="s">
        <v>139</v>
      </c>
      <c r="D11" s="99">
        <v>0.08</v>
      </c>
      <c r="E11" s="99">
        <v>0.08</v>
      </c>
      <c r="F11" s="99">
        <v>0.08</v>
      </c>
      <c r="G11" s="99">
        <v>0.08</v>
      </c>
      <c r="H11" s="99">
        <v>0.08</v>
      </c>
      <c r="I11" s="77">
        <v>0.08</v>
      </c>
      <c r="J11" s="77">
        <v>0.08</v>
      </c>
      <c r="K11" s="100">
        <v>0</v>
      </c>
      <c r="L11" s="79">
        <v>1</v>
      </c>
      <c r="M11" s="80">
        <v>203740</v>
      </c>
      <c r="N11" s="80">
        <v>16299.2</v>
      </c>
    </row>
    <row r="12" spans="1:14" ht="14.85" customHeight="1">
      <c r="A12" s="58"/>
      <c r="B12" s="46" t="s">
        <v>234</v>
      </c>
      <c r="C12" s="59" t="s">
        <v>233</v>
      </c>
      <c r="D12" s="99">
        <v>0.14000000000000001</v>
      </c>
      <c r="E12" s="99">
        <v>0.14000000000000001</v>
      </c>
      <c r="F12" s="99">
        <v>0.14000000000000001</v>
      </c>
      <c r="G12" s="99">
        <v>0.14000000000000001</v>
      </c>
      <c r="H12" s="99">
        <v>0.14000000000000001</v>
      </c>
      <c r="I12" s="77">
        <v>0.14000000000000001</v>
      </c>
      <c r="J12" s="77">
        <v>0.14000000000000001</v>
      </c>
      <c r="K12" s="100">
        <v>0</v>
      </c>
      <c r="L12" s="79">
        <v>8</v>
      </c>
      <c r="M12" s="80">
        <v>34714759</v>
      </c>
      <c r="N12" s="80">
        <v>4860066.26</v>
      </c>
    </row>
    <row r="13" spans="1:14" ht="14.85" customHeight="1">
      <c r="A13" s="58"/>
      <c r="B13" s="46" t="s">
        <v>243</v>
      </c>
      <c r="C13" s="59" t="s">
        <v>244</v>
      </c>
      <c r="D13" s="99">
        <v>1.86</v>
      </c>
      <c r="E13" s="99">
        <v>1.94</v>
      </c>
      <c r="F13" s="99">
        <v>1.84</v>
      </c>
      <c r="G13" s="99">
        <v>1.89</v>
      </c>
      <c r="H13" s="99">
        <v>1.85</v>
      </c>
      <c r="I13" s="77">
        <v>1.93</v>
      </c>
      <c r="J13" s="77">
        <v>1.86</v>
      </c>
      <c r="K13" s="100">
        <v>3.76</v>
      </c>
      <c r="L13" s="79">
        <v>239</v>
      </c>
      <c r="M13" s="80">
        <v>514800525</v>
      </c>
      <c r="N13" s="80">
        <v>975203370.33000004</v>
      </c>
    </row>
    <row r="14" spans="1:14" ht="14.85" customHeight="1">
      <c r="A14" s="58"/>
      <c r="B14" s="46" t="s">
        <v>263</v>
      </c>
      <c r="C14" s="59" t="s">
        <v>264</v>
      </c>
      <c r="D14" s="99">
        <v>4.0599999999999996</v>
      </c>
      <c r="E14" s="99">
        <v>4.0599999999999996</v>
      </c>
      <c r="F14" s="99">
        <v>4.01</v>
      </c>
      <c r="G14" s="99">
        <v>4.03</v>
      </c>
      <c r="H14" s="99">
        <v>4.05</v>
      </c>
      <c r="I14" s="77">
        <v>4.01</v>
      </c>
      <c r="J14" s="77">
        <v>4.0599999999999996</v>
      </c>
      <c r="K14" s="100">
        <v>-1.23</v>
      </c>
      <c r="L14" s="79">
        <v>89</v>
      </c>
      <c r="M14" s="80">
        <v>4047827</v>
      </c>
      <c r="N14" s="80">
        <v>16326268.630000001</v>
      </c>
    </row>
    <row r="15" spans="1:14" ht="14.85" customHeight="1">
      <c r="A15" s="58"/>
      <c r="B15" s="46" t="s">
        <v>142</v>
      </c>
      <c r="C15" s="59" t="s">
        <v>143</v>
      </c>
      <c r="D15" s="99">
        <v>0.2</v>
      </c>
      <c r="E15" s="99">
        <v>0.2</v>
      </c>
      <c r="F15" s="99">
        <v>0.2</v>
      </c>
      <c r="G15" s="99">
        <v>0.2</v>
      </c>
      <c r="H15" s="99">
        <v>0.19</v>
      </c>
      <c r="I15" s="77">
        <v>0.2</v>
      </c>
      <c r="J15" s="77">
        <v>0.2</v>
      </c>
      <c r="K15" s="100">
        <v>0</v>
      </c>
      <c r="L15" s="79">
        <v>17</v>
      </c>
      <c r="M15" s="80">
        <v>5687000</v>
      </c>
      <c r="N15" s="80">
        <v>1137400</v>
      </c>
    </row>
    <row r="16" spans="1:14" ht="14.85" customHeight="1">
      <c r="A16" s="58"/>
      <c r="B16" s="46" t="s">
        <v>188</v>
      </c>
      <c r="C16" s="59" t="s">
        <v>189</v>
      </c>
      <c r="D16" s="99">
        <v>0.06</v>
      </c>
      <c r="E16" s="99">
        <v>0.06</v>
      </c>
      <c r="F16" s="99">
        <v>0.06</v>
      </c>
      <c r="G16" s="99">
        <v>0.06</v>
      </c>
      <c r="H16" s="99">
        <v>0.05</v>
      </c>
      <c r="I16" s="77">
        <v>0.06</v>
      </c>
      <c r="J16" s="77">
        <v>0.06</v>
      </c>
      <c r="K16" s="100">
        <v>0</v>
      </c>
      <c r="L16" s="79">
        <v>4</v>
      </c>
      <c r="M16" s="80">
        <v>450000</v>
      </c>
      <c r="N16" s="80">
        <v>27000</v>
      </c>
    </row>
    <row r="17" spans="1:14" ht="14.85" customHeight="1">
      <c r="A17" s="58"/>
      <c r="B17" s="204" t="s">
        <v>88</v>
      </c>
      <c r="C17" s="205"/>
      <c r="D17" s="206"/>
      <c r="E17" s="207"/>
      <c r="F17" s="207"/>
      <c r="G17" s="207"/>
      <c r="H17" s="207"/>
      <c r="I17" s="207"/>
      <c r="J17" s="207"/>
      <c r="K17" s="208"/>
      <c r="L17" s="60">
        <f>SUM(L4:L16)</f>
        <v>719</v>
      </c>
      <c r="M17" s="60">
        <f>SUM(M4:M16)</f>
        <v>877404996</v>
      </c>
      <c r="N17" s="61">
        <f>SUM(N4:N16)</f>
        <v>1287850811.48</v>
      </c>
    </row>
    <row r="18" spans="1:14" ht="14.85" customHeight="1">
      <c r="A18" s="58"/>
      <c r="B18" s="201" t="s">
        <v>30</v>
      </c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3"/>
    </row>
    <row r="19" spans="1:14" ht="14.85" customHeight="1">
      <c r="A19" s="58"/>
      <c r="B19" s="46" t="s">
        <v>271</v>
      </c>
      <c r="C19" s="59" t="s">
        <v>272</v>
      </c>
      <c r="D19" s="63">
        <v>16.91</v>
      </c>
      <c r="E19" s="77">
        <v>17</v>
      </c>
      <c r="F19" s="77">
        <v>16.91</v>
      </c>
      <c r="G19" s="77">
        <v>16.989999999999998</v>
      </c>
      <c r="H19" s="77">
        <v>16.899999999999999</v>
      </c>
      <c r="I19" s="77">
        <v>16.98</v>
      </c>
      <c r="J19" s="77">
        <v>16.899999999999999</v>
      </c>
      <c r="K19" s="78">
        <v>0.47</v>
      </c>
      <c r="L19" s="79">
        <v>116</v>
      </c>
      <c r="M19" s="80">
        <v>17983044</v>
      </c>
      <c r="N19" s="80">
        <v>305585751.30000001</v>
      </c>
    </row>
    <row r="20" spans="1:14" ht="14.85" customHeight="1">
      <c r="A20" s="58"/>
      <c r="B20" s="46" t="s">
        <v>196</v>
      </c>
      <c r="C20" s="59" t="s">
        <v>197</v>
      </c>
      <c r="D20" s="63">
        <v>4.16</v>
      </c>
      <c r="E20" s="77">
        <v>4.25</v>
      </c>
      <c r="F20" s="77">
        <v>4.16</v>
      </c>
      <c r="G20" s="77">
        <v>4.24</v>
      </c>
      <c r="H20" s="77">
        <v>4.1399999999999997</v>
      </c>
      <c r="I20" s="77">
        <v>4.25</v>
      </c>
      <c r="J20" s="77">
        <v>4.16</v>
      </c>
      <c r="K20" s="78">
        <v>2.16</v>
      </c>
      <c r="L20" s="79">
        <v>19</v>
      </c>
      <c r="M20" s="80">
        <v>685110</v>
      </c>
      <c r="N20" s="80">
        <v>2905240.68</v>
      </c>
    </row>
    <row r="21" spans="1:14" ht="14.85" customHeight="1">
      <c r="A21" s="58"/>
      <c r="B21" s="204" t="s">
        <v>114</v>
      </c>
      <c r="C21" s="205"/>
      <c r="D21" s="206"/>
      <c r="E21" s="207"/>
      <c r="F21" s="207"/>
      <c r="G21" s="207"/>
      <c r="H21" s="207"/>
      <c r="I21" s="207"/>
      <c r="J21" s="207"/>
      <c r="K21" s="208"/>
      <c r="L21" s="62">
        <f>SUM(L19:L20)</f>
        <v>135</v>
      </c>
      <c r="M21" s="60">
        <f>SUM(M19:M20)</f>
        <v>18668154</v>
      </c>
      <c r="N21" s="48">
        <f>SUM(N19:N20)</f>
        <v>308490991.98000002</v>
      </c>
    </row>
    <row r="22" spans="1:14" ht="14.85" customHeight="1">
      <c r="A22" s="58"/>
      <c r="B22" s="201" t="s">
        <v>93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3"/>
    </row>
    <row r="23" spans="1:14" ht="14.85" customHeight="1">
      <c r="A23" s="58"/>
      <c r="B23" s="46" t="s">
        <v>245</v>
      </c>
      <c r="C23" s="59" t="s">
        <v>246</v>
      </c>
      <c r="D23" s="99">
        <v>0.87</v>
      </c>
      <c r="E23" s="99">
        <v>0.87</v>
      </c>
      <c r="F23" s="99">
        <v>0.85</v>
      </c>
      <c r="G23" s="99">
        <v>0.86</v>
      </c>
      <c r="H23" s="99">
        <v>0.9</v>
      </c>
      <c r="I23" s="99">
        <v>0.85</v>
      </c>
      <c r="J23" s="99">
        <v>0.9</v>
      </c>
      <c r="K23" s="100">
        <v>-5.56</v>
      </c>
      <c r="L23" s="97">
        <v>19</v>
      </c>
      <c r="M23" s="98">
        <v>863000</v>
      </c>
      <c r="N23" s="98">
        <v>743550</v>
      </c>
    </row>
    <row r="24" spans="1:14" ht="14.85" customHeight="1">
      <c r="A24" s="58"/>
      <c r="B24" s="204" t="s">
        <v>293</v>
      </c>
      <c r="C24" s="205"/>
      <c r="D24" s="206"/>
      <c r="E24" s="207"/>
      <c r="F24" s="207"/>
      <c r="G24" s="207"/>
      <c r="H24" s="207"/>
      <c r="I24" s="207"/>
      <c r="J24" s="207"/>
      <c r="K24" s="208"/>
      <c r="L24" s="65">
        <f>L23</f>
        <v>19</v>
      </c>
      <c r="M24" s="65">
        <f t="shared" ref="M24:N24" si="0">M23</f>
        <v>863000</v>
      </c>
      <c r="N24" s="65">
        <f t="shared" si="0"/>
        <v>743550</v>
      </c>
    </row>
    <row r="25" spans="1:14" ht="14.85" customHeight="1">
      <c r="A25" s="58"/>
      <c r="B25" s="201" t="s">
        <v>82</v>
      </c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3"/>
    </row>
    <row r="26" spans="1:14" ht="14.85" customHeight="1">
      <c r="A26" s="58"/>
      <c r="B26" s="46" t="s">
        <v>192</v>
      </c>
      <c r="C26" s="59" t="s">
        <v>193</v>
      </c>
      <c r="D26" s="77">
        <v>22.4</v>
      </c>
      <c r="E26" s="77">
        <v>22.4</v>
      </c>
      <c r="F26" s="77">
        <v>22.4</v>
      </c>
      <c r="G26" s="77">
        <v>22.4</v>
      </c>
      <c r="H26" s="77">
        <v>22.46</v>
      </c>
      <c r="I26" s="77">
        <v>22.4</v>
      </c>
      <c r="J26" s="77">
        <v>22.4</v>
      </c>
      <c r="K26" s="78">
        <v>0</v>
      </c>
      <c r="L26" s="79">
        <v>13</v>
      </c>
      <c r="M26" s="80">
        <v>221139</v>
      </c>
      <c r="N26" s="80">
        <v>4953513.5999999996</v>
      </c>
    </row>
    <row r="27" spans="1:14" ht="14.85" customHeight="1">
      <c r="A27" s="58"/>
      <c r="B27" s="46" t="s">
        <v>169</v>
      </c>
      <c r="C27" s="59" t="s">
        <v>170</v>
      </c>
      <c r="D27" s="77">
        <v>4.8</v>
      </c>
      <c r="E27" s="77">
        <v>4.8</v>
      </c>
      <c r="F27" s="77">
        <v>4.8</v>
      </c>
      <c r="G27" s="77">
        <v>4.8</v>
      </c>
      <c r="H27" s="77">
        <v>4.8</v>
      </c>
      <c r="I27" s="77">
        <v>4.8</v>
      </c>
      <c r="J27" s="77">
        <v>4.8</v>
      </c>
      <c r="K27" s="78">
        <v>0</v>
      </c>
      <c r="L27" s="79">
        <v>20</v>
      </c>
      <c r="M27" s="80">
        <v>3054836</v>
      </c>
      <c r="N27" s="80">
        <v>14663212.800000001</v>
      </c>
    </row>
    <row r="28" spans="1:14" ht="14.85" customHeight="1">
      <c r="A28" s="58"/>
      <c r="B28" s="46" t="s">
        <v>134</v>
      </c>
      <c r="C28" s="59" t="s">
        <v>135</v>
      </c>
      <c r="D28" s="77">
        <v>3.77</v>
      </c>
      <c r="E28" s="77">
        <v>3.85</v>
      </c>
      <c r="F28" s="77">
        <v>3.7</v>
      </c>
      <c r="G28" s="77">
        <v>3.79</v>
      </c>
      <c r="H28" s="77">
        <v>3.76</v>
      </c>
      <c r="I28" s="77">
        <v>3.85</v>
      </c>
      <c r="J28" s="77">
        <v>3.75</v>
      </c>
      <c r="K28" s="78">
        <v>2.67</v>
      </c>
      <c r="L28" s="79">
        <v>88</v>
      </c>
      <c r="M28" s="80">
        <v>13008299</v>
      </c>
      <c r="N28" s="80">
        <v>49341288.68</v>
      </c>
    </row>
    <row r="29" spans="1:14" ht="14.85" customHeight="1">
      <c r="A29" s="58"/>
      <c r="B29" s="46" t="s">
        <v>157</v>
      </c>
      <c r="C29" s="59" t="s">
        <v>158</v>
      </c>
      <c r="D29" s="77">
        <v>0.55000000000000004</v>
      </c>
      <c r="E29" s="77">
        <v>0.55000000000000004</v>
      </c>
      <c r="F29" s="77">
        <v>0.54</v>
      </c>
      <c r="G29" s="77">
        <v>0.55000000000000004</v>
      </c>
      <c r="H29" s="77">
        <v>0.55000000000000004</v>
      </c>
      <c r="I29" s="77">
        <v>0.55000000000000004</v>
      </c>
      <c r="J29" s="77">
        <v>0.55000000000000004</v>
      </c>
      <c r="K29" s="78">
        <v>0</v>
      </c>
      <c r="L29" s="79">
        <v>9</v>
      </c>
      <c r="M29" s="80">
        <v>2470290</v>
      </c>
      <c r="N29" s="80">
        <v>1355659.5</v>
      </c>
    </row>
    <row r="30" spans="1:14" ht="14.85" customHeight="1">
      <c r="A30" s="58"/>
      <c r="B30" s="204" t="s">
        <v>89</v>
      </c>
      <c r="C30" s="205"/>
      <c r="D30" s="206"/>
      <c r="E30" s="207"/>
      <c r="F30" s="207"/>
      <c r="G30" s="207"/>
      <c r="H30" s="207"/>
      <c r="I30" s="207"/>
      <c r="J30" s="207"/>
      <c r="K30" s="208"/>
      <c r="L30" s="65">
        <f>SUM(L26:L29)</f>
        <v>130</v>
      </c>
      <c r="M30" s="65">
        <f>SUM(M26:M29)</f>
        <v>18754564</v>
      </c>
      <c r="N30" s="65">
        <f>SUM(N26:N29)</f>
        <v>70313674.579999998</v>
      </c>
    </row>
    <row r="31" spans="1:14" ht="14.85" customHeight="1">
      <c r="A31" s="58"/>
      <c r="B31" s="201" t="s">
        <v>83</v>
      </c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3"/>
    </row>
    <row r="32" spans="1:14" ht="14.85" customHeight="1">
      <c r="A32" s="58"/>
      <c r="B32" s="46" t="s">
        <v>119</v>
      </c>
      <c r="C32" s="59" t="s">
        <v>120</v>
      </c>
      <c r="D32" s="77">
        <v>6.84</v>
      </c>
      <c r="E32" s="77">
        <v>6.84</v>
      </c>
      <c r="F32" s="77">
        <v>6.72</v>
      </c>
      <c r="G32" s="77">
        <v>6.79</v>
      </c>
      <c r="H32" s="77">
        <v>6.87</v>
      </c>
      <c r="I32" s="77">
        <v>6.75</v>
      </c>
      <c r="J32" s="77">
        <v>6.84</v>
      </c>
      <c r="K32" s="78">
        <v>-1.32</v>
      </c>
      <c r="L32" s="79">
        <v>130</v>
      </c>
      <c r="M32" s="80">
        <v>11496904</v>
      </c>
      <c r="N32" s="80">
        <v>78030379.890000001</v>
      </c>
    </row>
    <row r="33" spans="1:14" ht="14.85" customHeight="1">
      <c r="A33" s="58"/>
      <c r="B33" s="46" t="s">
        <v>167</v>
      </c>
      <c r="C33" s="59" t="s">
        <v>168</v>
      </c>
      <c r="D33" s="77">
        <v>2.8</v>
      </c>
      <c r="E33" s="77">
        <v>2.8</v>
      </c>
      <c r="F33" s="77">
        <v>2.8</v>
      </c>
      <c r="G33" s="77">
        <v>2.8</v>
      </c>
      <c r="H33" s="77">
        <v>2.75</v>
      </c>
      <c r="I33" s="77">
        <v>2.8</v>
      </c>
      <c r="J33" s="77">
        <v>2.74</v>
      </c>
      <c r="K33" s="78">
        <v>2.19</v>
      </c>
      <c r="L33" s="79">
        <v>2</v>
      </c>
      <c r="M33" s="80">
        <v>200100</v>
      </c>
      <c r="N33" s="80">
        <v>560280</v>
      </c>
    </row>
    <row r="34" spans="1:14" ht="14.85" customHeight="1">
      <c r="A34" s="58"/>
      <c r="B34" s="46" t="s">
        <v>223</v>
      </c>
      <c r="C34" s="59" t="s">
        <v>224</v>
      </c>
      <c r="D34" s="77">
        <v>2.63</v>
      </c>
      <c r="E34" s="77">
        <v>2.63</v>
      </c>
      <c r="F34" s="77">
        <v>2.61</v>
      </c>
      <c r="G34" s="77">
        <v>2.61</v>
      </c>
      <c r="H34" s="77">
        <v>2.63</v>
      </c>
      <c r="I34" s="77">
        <v>2.62</v>
      </c>
      <c r="J34" s="77">
        <v>2.63</v>
      </c>
      <c r="K34" s="78">
        <v>-0.38</v>
      </c>
      <c r="L34" s="79">
        <v>48</v>
      </c>
      <c r="M34" s="80">
        <v>6637295</v>
      </c>
      <c r="N34" s="80">
        <v>17349885.850000001</v>
      </c>
    </row>
    <row r="35" spans="1:14" ht="14.85" customHeight="1">
      <c r="A35" s="58"/>
      <c r="B35" s="46" t="s">
        <v>149</v>
      </c>
      <c r="C35" s="59" t="s">
        <v>124</v>
      </c>
      <c r="D35" s="77">
        <v>2.35</v>
      </c>
      <c r="E35" s="77">
        <v>2.35</v>
      </c>
      <c r="F35" s="77">
        <v>2.35</v>
      </c>
      <c r="G35" s="77">
        <v>2.35</v>
      </c>
      <c r="H35" s="77">
        <v>2.35</v>
      </c>
      <c r="I35" s="77">
        <v>2.35</v>
      </c>
      <c r="J35" s="77">
        <v>2.35</v>
      </c>
      <c r="K35" s="78">
        <v>0</v>
      </c>
      <c r="L35" s="79">
        <v>2</v>
      </c>
      <c r="M35" s="80">
        <v>12000</v>
      </c>
      <c r="N35" s="80">
        <v>28200</v>
      </c>
    </row>
    <row r="36" spans="1:14" ht="14.85" customHeight="1">
      <c r="A36" s="58"/>
      <c r="B36" s="204" t="s">
        <v>90</v>
      </c>
      <c r="C36" s="205"/>
      <c r="D36" s="206"/>
      <c r="E36" s="207"/>
      <c r="F36" s="207"/>
      <c r="G36" s="207"/>
      <c r="H36" s="207"/>
      <c r="I36" s="207"/>
      <c r="J36" s="207"/>
      <c r="K36" s="208"/>
      <c r="L36" s="65">
        <f>SUM(L32:L35)</f>
        <v>182</v>
      </c>
      <c r="M36" s="65">
        <f>SUM(M32:M35)</f>
        <v>18346299</v>
      </c>
      <c r="N36" s="65">
        <f>SUM(N32:N35)</f>
        <v>95968745.74000001</v>
      </c>
    </row>
    <row r="37" spans="1:14" ht="14.85" customHeight="1">
      <c r="A37" s="58"/>
      <c r="B37" s="201" t="s">
        <v>31</v>
      </c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2"/>
      <c r="N37" s="203"/>
    </row>
    <row r="38" spans="1:14" ht="14.85" customHeight="1">
      <c r="A38" s="58"/>
      <c r="B38" s="46" t="s">
        <v>136</v>
      </c>
      <c r="C38" s="59" t="s">
        <v>137</v>
      </c>
      <c r="D38" s="99">
        <v>12.4</v>
      </c>
      <c r="E38" s="99">
        <v>12.4</v>
      </c>
      <c r="F38" s="99">
        <v>12.3</v>
      </c>
      <c r="G38" s="99">
        <v>12.39</v>
      </c>
      <c r="H38" s="99">
        <v>12.08</v>
      </c>
      <c r="I38" s="99">
        <v>12.4</v>
      </c>
      <c r="J38" s="99">
        <v>12</v>
      </c>
      <c r="K38" s="100">
        <v>3.33</v>
      </c>
      <c r="L38" s="97">
        <v>12</v>
      </c>
      <c r="M38" s="98">
        <v>353000</v>
      </c>
      <c r="N38" s="98">
        <v>4372240.8</v>
      </c>
    </row>
    <row r="39" spans="1:14" ht="14.85" customHeight="1">
      <c r="A39" s="58"/>
      <c r="B39" s="46" t="s">
        <v>289</v>
      </c>
      <c r="C39" s="59" t="s">
        <v>290</v>
      </c>
      <c r="D39" s="99">
        <v>9.1999999999999993</v>
      </c>
      <c r="E39" s="99">
        <v>9.1999999999999993</v>
      </c>
      <c r="F39" s="99">
        <v>9.11</v>
      </c>
      <c r="G39" s="99">
        <v>9.15</v>
      </c>
      <c r="H39" s="99">
        <v>9.2100000000000009</v>
      </c>
      <c r="I39" s="99">
        <v>9.1199999999999992</v>
      </c>
      <c r="J39" s="99">
        <v>9.18</v>
      </c>
      <c r="K39" s="100">
        <v>-0.65</v>
      </c>
      <c r="L39" s="97">
        <v>12</v>
      </c>
      <c r="M39" s="98">
        <v>760216</v>
      </c>
      <c r="N39" s="98">
        <v>6955982.8799999999</v>
      </c>
    </row>
    <row r="40" spans="1:14" ht="14.85" customHeight="1">
      <c r="A40" s="58"/>
      <c r="B40" s="46" t="s">
        <v>298</v>
      </c>
      <c r="C40" s="59" t="s">
        <v>299</v>
      </c>
      <c r="D40" s="99">
        <v>14.25</v>
      </c>
      <c r="E40" s="99">
        <v>14.25</v>
      </c>
      <c r="F40" s="99">
        <v>14.24</v>
      </c>
      <c r="G40" s="99">
        <v>14.25</v>
      </c>
      <c r="H40" s="99">
        <v>14.09</v>
      </c>
      <c r="I40" s="99">
        <v>14.25</v>
      </c>
      <c r="J40" s="99">
        <v>14</v>
      </c>
      <c r="K40" s="100">
        <v>1.79</v>
      </c>
      <c r="L40" s="97">
        <v>7</v>
      </c>
      <c r="M40" s="98">
        <v>9100</v>
      </c>
      <c r="N40" s="98">
        <v>129645</v>
      </c>
    </row>
    <row r="41" spans="1:14" ht="14.85" customHeight="1">
      <c r="A41" s="58"/>
      <c r="B41" s="204" t="s">
        <v>91</v>
      </c>
      <c r="C41" s="205"/>
      <c r="D41" s="206"/>
      <c r="E41" s="207"/>
      <c r="F41" s="207"/>
      <c r="G41" s="207"/>
      <c r="H41" s="207"/>
      <c r="I41" s="207"/>
      <c r="J41" s="207"/>
      <c r="K41" s="208"/>
      <c r="L41" s="64">
        <f>SUM(L38:L40)</f>
        <v>31</v>
      </c>
      <c r="M41" s="61">
        <f>SUM(M38:M40)</f>
        <v>1122316</v>
      </c>
      <c r="N41" s="61">
        <f>SUM(N38:N40)</f>
        <v>11457868.68</v>
      </c>
    </row>
    <row r="42" spans="1:14" ht="14.85" customHeight="1">
      <c r="A42" s="58"/>
      <c r="B42" s="201" t="s">
        <v>84</v>
      </c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3"/>
    </row>
    <row r="43" spans="1:14" ht="14.85" customHeight="1">
      <c r="A43" s="58"/>
      <c r="B43" s="46" t="s">
        <v>273</v>
      </c>
      <c r="C43" s="59" t="s">
        <v>274</v>
      </c>
      <c r="D43" s="99">
        <v>8.1</v>
      </c>
      <c r="E43" s="99">
        <v>8.1</v>
      </c>
      <c r="F43" s="99">
        <v>8</v>
      </c>
      <c r="G43" s="99">
        <v>8.06</v>
      </c>
      <c r="H43" s="99">
        <v>8.11</v>
      </c>
      <c r="I43" s="99">
        <v>8</v>
      </c>
      <c r="J43" s="99">
        <v>8.1</v>
      </c>
      <c r="K43" s="100">
        <v>-1.23</v>
      </c>
      <c r="L43" s="97">
        <v>20</v>
      </c>
      <c r="M43" s="98">
        <v>451255</v>
      </c>
      <c r="N43" s="98">
        <v>3638283.8</v>
      </c>
    </row>
    <row r="44" spans="1:14" ht="14.85" customHeight="1">
      <c r="A44" s="58"/>
      <c r="B44" s="46" t="s">
        <v>200</v>
      </c>
      <c r="C44" s="59" t="s">
        <v>201</v>
      </c>
      <c r="D44" s="99">
        <v>10</v>
      </c>
      <c r="E44" s="99">
        <v>10</v>
      </c>
      <c r="F44" s="99">
        <v>10</v>
      </c>
      <c r="G44" s="99">
        <v>10</v>
      </c>
      <c r="H44" s="99">
        <v>9</v>
      </c>
      <c r="I44" s="99">
        <v>10</v>
      </c>
      <c r="J44" s="99">
        <v>9</v>
      </c>
      <c r="K44" s="100">
        <v>11.11</v>
      </c>
      <c r="L44" s="97">
        <v>1</v>
      </c>
      <c r="M44" s="98">
        <v>303</v>
      </c>
      <c r="N44" s="98">
        <v>3030</v>
      </c>
    </row>
    <row r="45" spans="1:14" ht="14.85" customHeight="1">
      <c r="A45" s="58"/>
      <c r="B45" s="204" t="s">
        <v>183</v>
      </c>
      <c r="C45" s="205"/>
      <c r="D45" s="206"/>
      <c r="E45" s="207"/>
      <c r="F45" s="207"/>
      <c r="G45" s="207"/>
      <c r="H45" s="207"/>
      <c r="I45" s="207"/>
      <c r="J45" s="207"/>
      <c r="K45" s="208"/>
      <c r="L45" s="64">
        <f>SUM(L43:L44)</f>
        <v>21</v>
      </c>
      <c r="M45" s="61">
        <f>SUM(M43:M44)</f>
        <v>451558</v>
      </c>
      <c r="N45" s="61">
        <f>SUM(N43:N44)</f>
        <v>3641313.8</v>
      </c>
    </row>
    <row r="46" spans="1:14" s="52" customFormat="1" ht="14.85" customHeight="1">
      <c r="B46" s="66" t="s">
        <v>32</v>
      </c>
      <c r="C46" s="209"/>
      <c r="D46" s="214"/>
      <c r="E46" s="214"/>
      <c r="F46" s="214"/>
      <c r="G46" s="214"/>
      <c r="H46" s="214"/>
      <c r="I46" s="214"/>
      <c r="J46" s="214"/>
      <c r="K46" s="211"/>
      <c r="L46" s="67">
        <f>L45+L41+L36+L30+L21+L17+L24</f>
        <v>1237</v>
      </c>
      <c r="M46" s="67">
        <f>M45+M41+M36+M30+M21+M17+M24</f>
        <v>935610887</v>
      </c>
      <c r="N46" s="67">
        <f>N45+N41+N36+N30+N21+N17+N24</f>
        <v>1778466956.26</v>
      </c>
    </row>
    <row r="47" spans="1:14" s="52" customFormat="1" ht="22.5" customHeight="1">
      <c r="A47" s="51"/>
      <c r="B47" s="198" t="s">
        <v>308</v>
      </c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200"/>
    </row>
    <row r="48" spans="1:14" s="52" customFormat="1" ht="48" customHeight="1">
      <c r="B48" s="53" t="s">
        <v>15</v>
      </c>
      <c r="C48" s="54" t="s">
        <v>20</v>
      </c>
      <c r="D48" s="54" t="s">
        <v>21</v>
      </c>
      <c r="E48" s="54" t="s">
        <v>22</v>
      </c>
      <c r="F48" s="54" t="s">
        <v>23</v>
      </c>
      <c r="G48" s="54" t="s">
        <v>24</v>
      </c>
      <c r="H48" s="54" t="s">
        <v>25</v>
      </c>
      <c r="I48" s="54" t="s">
        <v>19</v>
      </c>
      <c r="J48" s="54" t="s">
        <v>26</v>
      </c>
      <c r="K48" s="55" t="s">
        <v>27</v>
      </c>
      <c r="L48" s="56" t="s">
        <v>28</v>
      </c>
      <c r="M48" s="56" t="s">
        <v>18</v>
      </c>
      <c r="N48" s="57" t="s">
        <v>7</v>
      </c>
    </row>
    <row r="49" spans="1:14" s="52" customFormat="1" ht="12.95" customHeight="1">
      <c r="B49" s="201" t="s">
        <v>29</v>
      </c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2"/>
      <c r="N49" s="203"/>
    </row>
    <row r="50" spans="1:14" ht="12.95" customHeight="1">
      <c r="A50" s="58"/>
      <c r="B50" s="46" t="s">
        <v>291</v>
      </c>
      <c r="C50" s="59" t="s">
        <v>292</v>
      </c>
      <c r="D50" s="99">
        <v>0.24</v>
      </c>
      <c r="E50" s="99">
        <v>0.24</v>
      </c>
      <c r="F50" s="99">
        <v>0.24</v>
      </c>
      <c r="G50" s="99">
        <v>0.24</v>
      </c>
      <c r="H50" s="99">
        <v>0.24</v>
      </c>
      <c r="I50" s="99">
        <v>0.24</v>
      </c>
      <c r="J50" s="99">
        <v>0.24</v>
      </c>
      <c r="K50" s="100">
        <v>0</v>
      </c>
      <c r="L50" s="97">
        <v>2</v>
      </c>
      <c r="M50" s="98">
        <v>828</v>
      </c>
      <c r="N50" s="98">
        <v>198.72</v>
      </c>
    </row>
    <row r="51" spans="1:14" ht="12.95" customHeight="1">
      <c r="A51" s="58"/>
      <c r="B51" s="46" t="s">
        <v>203</v>
      </c>
      <c r="C51" s="59" t="s">
        <v>202</v>
      </c>
      <c r="D51" s="99">
        <v>0.2</v>
      </c>
      <c r="E51" s="99">
        <v>0.2</v>
      </c>
      <c r="F51" s="99">
        <v>0.2</v>
      </c>
      <c r="G51" s="99">
        <v>0.2</v>
      </c>
      <c r="H51" s="99">
        <v>0.2</v>
      </c>
      <c r="I51" s="99">
        <v>0.2</v>
      </c>
      <c r="J51" s="99">
        <v>0.2</v>
      </c>
      <c r="K51" s="100">
        <v>0</v>
      </c>
      <c r="L51" s="97">
        <v>1</v>
      </c>
      <c r="M51" s="98">
        <v>1572</v>
      </c>
      <c r="N51" s="98">
        <v>314.39999999999998</v>
      </c>
    </row>
    <row r="52" spans="1:14" ht="12.95" customHeight="1">
      <c r="A52" s="58"/>
      <c r="B52" s="46" t="s">
        <v>175</v>
      </c>
      <c r="C52" s="59" t="s">
        <v>176</v>
      </c>
      <c r="D52" s="99">
        <v>0.56000000000000005</v>
      </c>
      <c r="E52" s="99">
        <v>0.56999999999999995</v>
      </c>
      <c r="F52" s="99">
        <v>0.56000000000000005</v>
      </c>
      <c r="G52" s="99">
        <v>0.56999999999999995</v>
      </c>
      <c r="H52" s="99">
        <v>0.56000000000000005</v>
      </c>
      <c r="I52" s="99">
        <v>0.56999999999999995</v>
      </c>
      <c r="J52" s="99">
        <v>0.56000000000000005</v>
      </c>
      <c r="K52" s="100">
        <v>1.79</v>
      </c>
      <c r="L52" s="97">
        <v>15</v>
      </c>
      <c r="M52" s="98">
        <v>23814772</v>
      </c>
      <c r="N52" s="98">
        <v>13477020.039999999</v>
      </c>
    </row>
    <row r="53" spans="1:14" ht="12.95" customHeight="1">
      <c r="A53" s="58"/>
      <c r="B53" s="46" t="s">
        <v>171</v>
      </c>
      <c r="C53" s="59" t="s">
        <v>172</v>
      </c>
      <c r="D53" s="99">
        <v>1.01</v>
      </c>
      <c r="E53" s="99">
        <v>1.01</v>
      </c>
      <c r="F53" s="99">
        <v>1.01</v>
      </c>
      <c r="G53" s="99">
        <v>1.01</v>
      </c>
      <c r="H53" s="99">
        <v>1.01</v>
      </c>
      <c r="I53" s="99">
        <v>1.01</v>
      </c>
      <c r="J53" s="99">
        <v>1.01</v>
      </c>
      <c r="K53" s="100">
        <v>0</v>
      </c>
      <c r="L53" s="97">
        <v>2</v>
      </c>
      <c r="M53" s="98">
        <v>55000</v>
      </c>
      <c r="N53" s="98">
        <v>55550</v>
      </c>
    </row>
    <row r="54" spans="1:14" ht="12.95" customHeight="1">
      <c r="A54" s="58"/>
      <c r="B54" s="204" t="s">
        <v>88</v>
      </c>
      <c r="C54" s="205"/>
      <c r="D54" s="206"/>
      <c r="E54" s="207"/>
      <c r="F54" s="207"/>
      <c r="G54" s="207"/>
      <c r="H54" s="207"/>
      <c r="I54" s="207"/>
      <c r="J54" s="207"/>
      <c r="K54" s="208"/>
      <c r="L54" s="65">
        <f>SUM(L50:L53)</f>
        <v>20</v>
      </c>
      <c r="M54" s="65">
        <f>SUM(M50:M53)</f>
        <v>23872172</v>
      </c>
      <c r="N54" s="65">
        <f>SUM(N50:N53)</f>
        <v>13533083.159999998</v>
      </c>
    </row>
    <row r="55" spans="1:14" ht="12.95" customHeight="1">
      <c r="A55" s="58"/>
      <c r="B55" s="201" t="s">
        <v>82</v>
      </c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3"/>
    </row>
    <row r="56" spans="1:14" ht="12.95" customHeight="1">
      <c r="A56" s="58"/>
      <c r="B56" s="46" t="s">
        <v>33</v>
      </c>
      <c r="C56" s="59" t="s">
        <v>34</v>
      </c>
      <c r="D56" s="99">
        <v>1.68</v>
      </c>
      <c r="E56" s="99">
        <v>1.68</v>
      </c>
      <c r="F56" s="99">
        <v>1.66</v>
      </c>
      <c r="G56" s="99">
        <v>1.67</v>
      </c>
      <c r="H56" s="99">
        <v>1.68</v>
      </c>
      <c r="I56" s="99">
        <v>1.68</v>
      </c>
      <c r="J56" s="99">
        <v>1.68</v>
      </c>
      <c r="K56" s="100">
        <v>0</v>
      </c>
      <c r="L56" s="97">
        <v>9</v>
      </c>
      <c r="M56" s="98">
        <v>794425</v>
      </c>
      <c r="N56" s="98">
        <v>1323634</v>
      </c>
    </row>
    <row r="57" spans="1:14" ht="12.95" customHeight="1">
      <c r="A57" s="58"/>
      <c r="B57" s="204" t="s">
        <v>90</v>
      </c>
      <c r="C57" s="205"/>
      <c r="D57" s="206"/>
      <c r="E57" s="207"/>
      <c r="F57" s="207"/>
      <c r="G57" s="207"/>
      <c r="H57" s="207"/>
      <c r="I57" s="207"/>
      <c r="J57" s="207"/>
      <c r="K57" s="208"/>
      <c r="L57" s="65">
        <f>SUM(L56:L56)</f>
        <v>9</v>
      </c>
      <c r="M57" s="65">
        <f>SUM(M56:M56)</f>
        <v>794425</v>
      </c>
      <c r="N57" s="65">
        <f>SUM(N56:N56)</f>
        <v>1323634</v>
      </c>
    </row>
    <row r="58" spans="1:14" ht="12.95" customHeight="1">
      <c r="A58" s="58"/>
      <c r="B58" s="201" t="s">
        <v>83</v>
      </c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3"/>
    </row>
    <row r="59" spans="1:14" ht="12.95" customHeight="1">
      <c r="A59" s="58"/>
      <c r="B59" s="46" t="s">
        <v>35</v>
      </c>
      <c r="C59" s="59" t="s">
        <v>36</v>
      </c>
      <c r="D59" s="82">
        <v>2.87</v>
      </c>
      <c r="E59" s="82">
        <v>2.87</v>
      </c>
      <c r="F59" s="82">
        <v>2.86</v>
      </c>
      <c r="G59" s="82">
        <v>2.86</v>
      </c>
      <c r="H59" s="82">
        <v>2.94</v>
      </c>
      <c r="I59" s="82">
        <v>2.86</v>
      </c>
      <c r="J59" s="82">
        <v>2.93</v>
      </c>
      <c r="K59" s="87">
        <v>-2.39</v>
      </c>
      <c r="L59" s="88">
        <v>5</v>
      </c>
      <c r="M59" s="89">
        <v>1000000</v>
      </c>
      <c r="N59" s="89">
        <v>2860100</v>
      </c>
    </row>
    <row r="60" spans="1:14" ht="12.95" customHeight="1">
      <c r="A60" s="58"/>
      <c r="B60" s="204" t="s">
        <v>90</v>
      </c>
      <c r="C60" s="205"/>
      <c r="D60" s="206"/>
      <c r="E60" s="207"/>
      <c r="F60" s="207"/>
      <c r="G60" s="207"/>
      <c r="H60" s="207"/>
      <c r="I60" s="207"/>
      <c r="J60" s="207"/>
      <c r="K60" s="208"/>
      <c r="L60" s="65">
        <f>SUM(L59:L59)</f>
        <v>5</v>
      </c>
      <c r="M60" s="65">
        <f>SUM(M59:M59)</f>
        <v>1000000</v>
      </c>
      <c r="N60" s="65">
        <f>SUM(N59:N59)</f>
        <v>2860100</v>
      </c>
    </row>
    <row r="61" spans="1:14" ht="12.95" customHeight="1">
      <c r="A61" s="58"/>
      <c r="B61" s="201" t="s">
        <v>31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03"/>
    </row>
    <row r="62" spans="1:14" ht="12.95" customHeight="1">
      <c r="A62" s="58"/>
      <c r="B62" s="46" t="s">
        <v>300</v>
      </c>
      <c r="C62" s="59" t="s">
        <v>301</v>
      </c>
      <c r="D62" s="82">
        <v>27.3</v>
      </c>
      <c r="E62" s="82">
        <v>27.3</v>
      </c>
      <c r="F62" s="82">
        <v>27.3</v>
      </c>
      <c r="G62" s="82">
        <v>27.3</v>
      </c>
      <c r="H62" s="82">
        <v>27.3</v>
      </c>
      <c r="I62" s="82">
        <v>27.3</v>
      </c>
      <c r="J62" s="82">
        <v>27.3</v>
      </c>
      <c r="K62" s="87">
        <v>0</v>
      </c>
      <c r="L62" s="88">
        <v>2</v>
      </c>
      <c r="M62" s="89">
        <v>10000</v>
      </c>
      <c r="N62" s="89">
        <v>273000</v>
      </c>
    </row>
    <row r="63" spans="1:14" ht="12.95" customHeight="1">
      <c r="A63" s="58"/>
      <c r="B63" s="204" t="s">
        <v>91</v>
      </c>
      <c r="C63" s="205"/>
      <c r="D63" s="206"/>
      <c r="E63" s="213"/>
      <c r="F63" s="213"/>
      <c r="G63" s="213"/>
      <c r="H63" s="213"/>
      <c r="I63" s="213"/>
      <c r="J63" s="213"/>
      <c r="K63" s="208"/>
      <c r="L63" s="65">
        <f>L62</f>
        <v>2</v>
      </c>
      <c r="M63" s="65">
        <f t="shared" ref="M63:N63" si="1">M62</f>
        <v>10000</v>
      </c>
      <c r="N63" s="65">
        <f t="shared" si="1"/>
        <v>273000</v>
      </c>
    </row>
    <row r="64" spans="1:14" s="52" customFormat="1" ht="12.95" customHeight="1">
      <c r="B64" s="66" t="s">
        <v>121</v>
      </c>
      <c r="C64" s="209"/>
      <c r="D64" s="210"/>
      <c r="E64" s="210"/>
      <c r="F64" s="210"/>
      <c r="G64" s="210"/>
      <c r="H64" s="210"/>
      <c r="I64" s="210"/>
      <c r="J64" s="210"/>
      <c r="K64" s="211"/>
      <c r="L64" s="67">
        <f>L60+L57+L54+L63</f>
        <v>36</v>
      </c>
      <c r="M64" s="67">
        <f t="shared" ref="M64:N64" si="2">M60+M57+M54+M63</f>
        <v>25676597</v>
      </c>
      <c r="N64" s="67">
        <f t="shared" si="2"/>
        <v>17989817.159999996</v>
      </c>
    </row>
    <row r="65" spans="1:14" s="52" customFormat="1" ht="22.5" customHeight="1">
      <c r="A65" s="51"/>
      <c r="B65" s="198" t="s">
        <v>307</v>
      </c>
      <c r="C65" s="199"/>
      <c r="D65" s="199"/>
      <c r="E65" s="199"/>
      <c r="F65" s="199"/>
      <c r="G65" s="199"/>
      <c r="H65" s="199"/>
      <c r="I65" s="199"/>
      <c r="J65" s="199"/>
      <c r="K65" s="199"/>
      <c r="L65" s="199"/>
      <c r="M65" s="199"/>
      <c r="N65" s="200"/>
    </row>
    <row r="66" spans="1:14" s="52" customFormat="1" ht="44.25" customHeight="1">
      <c r="B66" s="53" t="s">
        <v>15</v>
      </c>
      <c r="C66" s="54" t="s">
        <v>20</v>
      </c>
      <c r="D66" s="54" t="s">
        <v>21</v>
      </c>
      <c r="E66" s="54" t="s">
        <v>22</v>
      </c>
      <c r="F66" s="54" t="s">
        <v>23</v>
      </c>
      <c r="G66" s="54" t="s">
        <v>24</v>
      </c>
      <c r="H66" s="54" t="s">
        <v>25</v>
      </c>
      <c r="I66" s="54" t="s">
        <v>19</v>
      </c>
      <c r="J66" s="54" t="s">
        <v>26</v>
      </c>
      <c r="K66" s="55" t="s">
        <v>27</v>
      </c>
      <c r="L66" s="56" t="s">
        <v>28</v>
      </c>
      <c r="M66" s="56" t="s">
        <v>18</v>
      </c>
      <c r="N66" s="57" t="s">
        <v>7</v>
      </c>
    </row>
    <row r="67" spans="1:14" ht="12.95" customHeight="1">
      <c r="A67" s="58"/>
      <c r="B67" s="201" t="s">
        <v>82</v>
      </c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3"/>
    </row>
    <row r="68" spans="1:14" ht="12.95" customHeight="1">
      <c r="A68" s="58"/>
      <c r="B68" s="93" t="s">
        <v>194</v>
      </c>
      <c r="C68" s="94" t="s">
        <v>195</v>
      </c>
      <c r="D68" s="90">
        <v>1.41</v>
      </c>
      <c r="E68" s="99">
        <v>1.41</v>
      </c>
      <c r="F68" s="99">
        <v>1.41</v>
      </c>
      <c r="G68" s="99">
        <v>1.41</v>
      </c>
      <c r="H68" s="99">
        <v>1.4</v>
      </c>
      <c r="I68" s="99">
        <v>1.41</v>
      </c>
      <c r="J68" s="99">
        <v>1.4</v>
      </c>
      <c r="K68" s="100">
        <v>0.71</v>
      </c>
      <c r="L68" s="97">
        <v>2</v>
      </c>
      <c r="M68" s="98">
        <v>477282</v>
      </c>
      <c r="N68" s="98">
        <v>672967.62</v>
      </c>
    </row>
    <row r="69" spans="1:14" ht="12.95" customHeight="1">
      <c r="A69" s="58"/>
      <c r="B69" s="93" t="s">
        <v>85</v>
      </c>
      <c r="C69" s="94" t="s">
        <v>42</v>
      </c>
      <c r="D69" s="90">
        <v>1.72</v>
      </c>
      <c r="E69" s="99">
        <v>1.75</v>
      </c>
      <c r="F69" s="99">
        <v>1.72</v>
      </c>
      <c r="G69" s="99">
        <v>1.74</v>
      </c>
      <c r="H69" s="99">
        <v>1.72</v>
      </c>
      <c r="I69" s="99">
        <v>1.75</v>
      </c>
      <c r="J69" s="99">
        <v>1.72</v>
      </c>
      <c r="K69" s="100">
        <v>1.74</v>
      </c>
      <c r="L69" s="97">
        <v>7</v>
      </c>
      <c r="M69" s="98">
        <v>61813</v>
      </c>
      <c r="N69" s="98">
        <v>107850.53</v>
      </c>
    </row>
    <row r="70" spans="1:14" ht="12.95" customHeight="1">
      <c r="A70" s="58"/>
      <c r="B70" s="204" t="s">
        <v>90</v>
      </c>
      <c r="C70" s="205"/>
      <c r="D70" s="206"/>
      <c r="E70" s="207"/>
      <c r="F70" s="207"/>
      <c r="G70" s="207"/>
      <c r="H70" s="207"/>
      <c r="I70" s="207"/>
      <c r="J70" s="207"/>
      <c r="K70" s="208"/>
      <c r="L70" s="65">
        <f>SUM(L68:L69)</f>
        <v>9</v>
      </c>
      <c r="M70" s="65">
        <f>SUM(M68:M69)</f>
        <v>539095</v>
      </c>
      <c r="N70" s="65">
        <f>SUM(N68:N69)</f>
        <v>780818.15</v>
      </c>
    </row>
    <row r="71" spans="1:14" ht="12.95" customHeight="1">
      <c r="A71" s="58"/>
      <c r="B71" s="201" t="s">
        <v>83</v>
      </c>
      <c r="C71" s="212"/>
      <c r="D71" s="212"/>
      <c r="E71" s="212"/>
      <c r="F71" s="212"/>
      <c r="G71" s="212"/>
      <c r="H71" s="212"/>
      <c r="I71" s="212"/>
      <c r="J71" s="212"/>
      <c r="K71" s="212"/>
      <c r="L71" s="212"/>
      <c r="M71" s="212"/>
      <c r="N71" s="203"/>
    </row>
    <row r="72" spans="1:14" ht="12.95" customHeight="1">
      <c r="A72" s="58"/>
      <c r="B72" s="93" t="s">
        <v>257</v>
      </c>
      <c r="C72" s="94" t="s">
        <v>258</v>
      </c>
      <c r="D72" s="90">
        <v>1.7</v>
      </c>
      <c r="E72" s="99">
        <v>1.7</v>
      </c>
      <c r="F72" s="99">
        <v>1.63</v>
      </c>
      <c r="G72" s="99">
        <v>1.64</v>
      </c>
      <c r="H72" s="99">
        <v>1.6</v>
      </c>
      <c r="I72" s="99">
        <v>1.63</v>
      </c>
      <c r="J72" s="99">
        <v>1.6</v>
      </c>
      <c r="K72" s="100">
        <v>1.88</v>
      </c>
      <c r="L72" s="97">
        <v>4</v>
      </c>
      <c r="M72" s="98">
        <v>249469</v>
      </c>
      <c r="N72" s="98">
        <v>408384.44</v>
      </c>
    </row>
    <row r="73" spans="1:14" ht="12.95" customHeight="1">
      <c r="A73" s="58"/>
      <c r="B73" s="93" t="s">
        <v>146</v>
      </c>
      <c r="C73" s="94" t="s">
        <v>147</v>
      </c>
      <c r="D73" s="90">
        <v>1.7</v>
      </c>
      <c r="E73" s="99">
        <v>1.7</v>
      </c>
      <c r="F73" s="99">
        <v>1.7</v>
      </c>
      <c r="G73" s="99">
        <v>1.7</v>
      </c>
      <c r="H73" s="99">
        <v>1.68</v>
      </c>
      <c r="I73" s="99">
        <v>1.7</v>
      </c>
      <c r="J73" s="99">
        <v>1.7</v>
      </c>
      <c r="K73" s="100">
        <v>0</v>
      </c>
      <c r="L73" s="97">
        <v>1</v>
      </c>
      <c r="M73" s="98">
        <v>100</v>
      </c>
      <c r="N73" s="98">
        <v>170</v>
      </c>
    </row>
    <row r="74" spans="1:14" ht="12.95" customHeight="1">
      <c r="A74" s="58"/>
      <c r="B74" s="93" t="s">
        <v>100</v>
      </c>
      <c r="C74" s="94" t="s">
        <v>101</v>
      </c>
      <c r="D74" s="90">
        <v>1.65</v>
      </c>
      <c r="E74" s="99">
        <v>1.65</v>
      </c>
      <c r="F74" s="99">
        <v>1.65</v>
      </c>
      <c r="G74" s="99">
        <v>1.65</v>
      </c>
      <c r="H74" s="99">
        <v>1.43</v>
      </c>
      <c r="I74" s="99">
        <v>1.65</v>
      </c>
      <c r="J74" s="99">
        <v>1.65</v>
      </c>
      <c r="K74" s="100">
        <v>0</v>
      </c>
      <c r="L74" s="97">
        <v>3</v>
      </c>
      <c r="M74" s="98">
        <v>316376</v>
      </c>
      <c r="N74" s="98">
        <v>522020.4</v>
      </c>
    </row>
    <row r="75" spans="1:14" ht="12.95" customHeight="1">
      <c r="A75" s="58"/>
      <c r="B75" s="93" t="s">
        <v>38</v>
      </c>
      <c r="C75" s="94" t="s">
        <v>39</v>
      </c>
      <c r="D75" s="90">
        <v>1.29</v>
      </c>
      <c r="E75" s="99">
        <v>1.35</v>
      </c>
      <c r="F75" s="99">
        <v>1.29</v>
      </c>
      <c r="G75" s="99">
        <v>1.33</v>
      </c>
      <c r="H75" s="99">
        <v>1.3</v>
      </c>
      <c r="I75" s="99">
        <v>1.34</v>
      </c>
      <c r="J75" s="99">
        <v>1.34</v>
      </c>
      <c r="K75" s="100">
        <v>0</v>
      </c>
      <c r="L75" s="97">
        <v>57</v>
      </c>
      <c r="M75" s="98">
        <v>16614224</v>
      </c>
      <c r="N75" s="98">
        <v>22073950.100000001</v>
      </c>
    </row>
    <row r="76" spans="1:14" ht="12.95" customHeight="1">
      <c r="A76" s="58"/>
      <c r="B76" s="204" t="s">
        <v>90</v>
      </c>
      <c r="C76" s="205"/>
      <c r="D76" s="206"/>
      <c r="E76" s="213"/>
      <c r="F76" s="213"/>
      <c r="G76" s="213"/>
      <c r="H76" s="213"/>
      <c r="I76" s="213"/>
      <c r="J76" s="213"/>
      <c r="K76" s="208"/>
      <c r="L76" s="65">
        <f>SUM(L72:L75)</f>
        <v>65</v>
      </c>
      <c r="M76" s="65">
        <f>SUM(M72:M75)</f>
        <v>17180169</v>
      </c>
      <c r="N76" s="65">
        <f>SUM(N72:N75)</f>
        <v>23004524.940000001</v>
      </c>
    </row>
    <row r="77" spans="1:14" ht="12.95" customHeight="1">
      <c r="A77" s="58"/>
      <c r="B77" s="201" t="s">
        <v>31</v>
      </c>
      <c r="C77" s="212"/>
      <c r="D77" s="212"/>
      <c r="E77" s="212"/>
      <c r="F77" s="212"/>
      <c r="G77" s="212"/>
      <c r="H77" s="212"/>
      <c r="I77" s="212"/>
      <c r="J77" s="212"/>
      <c r="K77" s="212"/>
      <c r="L77" s="212"/>
      <c r="M77" s="212"/>
      <c r="N77" s="203"/>
    </row>
    <row r="78" spans="1:14" ht="12.95" customHeight="1">
      <c r="A78" s="58"/>
      <c r="B78" s="93" t="s">
        <v>227</v>
      </c>
      <c r="C78" s="94" t="s">
        <v>228</v>
      </c>
      <c r="D78" s="77">
        <v>18.600000000000001</v>
      </c>
      <c r="E78" s="77">
        <v>18.649999999999999</v>
      </c>
      <c r="F78" s="77">
        <v>18.600000000000001</v>
      </c>
      <c r="G78" s="82">
        <v>18.64</v>
      </c>
      <c r="H78" s="82">
        <v>18.600000000000001</v>
      </c>
      <c r="I78" s="82">
        <v>18.649999999999999</v>
      </c>
      <c r="J78" s="77">
        <v>18.59</v>
      </c>
      <c r="K78" s="78">
        <v>0.32</v>
      </c>
      <c r="L78" s="79">
        <v>3</v>
      </c>
      <c r="M78" s="80">
        <v>67566</v>
      </c>
      <c r="N78" s="80">
        <v>1259377.6000000001</v>
      </c>
    </row>
    <row r="79" spans="1:14" ht="12.95" customHeight="1">
      <c r="A79" s="58"/>
      <c r="B79" s="204" t="s">
        <v>91</v>
      </c>
      <c r="C79" s="205"/>
      <c r="D79" s="206"/>
      <c r="E79" s="213"/>
      <c r="F79" s="213"/>
      <c r="G79" s="213"/>
      <c r="H79" s="213"/>
      <c r="I79" s="213"/>
      <c r="J79" s="213"/>
      <c r="K79" s="208"/>
      <c r="L79" s="65">
        <f>L78</f>
        <v>3</v>
      </c>
      <c r="M79" s="65">
        <f t="shared" ref="M79:N79" si="3">M78</f>
        <v>67566</v>
      </c>
      <c r="N79" s="65">
        <f t="shared" si="3"/>
        <v>1259377.6000000001</v>
      </c>
    </row>
    <row r="80" spans="1:14" ht="12.95" customHeight="1">
      <c r="A80" s="58"/>
      <c r="B80" s="201" t="s">
        <v>84</v>
      </c>
      <c r="C80" s="212"/>
      <c r="D80" s="212"/>
      <c r="E80" s="212"/>
      <c r="F80" s="212"/>
      <c r="G80" s="212"/>
      <c r="H80" s="212"/>
      <c r="I80" s="212"/>
      <c r="J80" s="212"/>
      <c r="K80" s="212"/>
      <c r="L80" s="212"/>
      <c r="M80" s="212"/>
      <c r="N80" s="203"/>
    </row>
    <row r="81" spans="1:14" ht="12.95" customHeight="1">
      <c r="A81" s="58"/>
      <c r="B81" s="46" t="s">
        <v>190</v>
      </c>
      <c r="C81" s="59" t="s">
        <v>191</v>
      </c>
      <c r="D81" s="63">
        <v>6.6</v>
      </c>
      <c r="E81" s="77">
        <v>6.7</v>
      </c>
      <c r="F81" s="77">
        <v>6.59</v>
      </c>
      <c r="G81" s="77">
        <v>6.61</v>
      </c>
      <c r="H81" s="77">
        <v>6.55</v>
      </c>
      <c r="I81" s="77">
        <v>6.69</v>
      </c>
      <c r="J81" s="77">
        <v>6.59</v>
      </c>
      <c r="K81" s="100">
        <v>1.52</v>
      </c>
      <c r="L81" s="79">
        <v>126</v>
      </c>
      <c r="M81" s="80">
        <v>17866735</v>
      </c>
      <c r="N81" s="80">
        <v>118084794.66</v>
      </c>
    </row>
    <row r="82" spans="1:14" ht="12.95" customHeight="1">
      <c r="A82" s="58"/>
      <c r="B82" s="204" t="s">
        <v>183</v>
      </c>
      <c r="C82" s="205"/>
      <c r="D82" s="206"/>
      <c r="E82" s="213"/>
      <c r="F82" s="213"/>
      <c r="G82" s="213"/>
      <c r="H82" s="213"/>
      <c r="I82" s="213"/>
      <c r="J82" s="213"/>
      <c r="K82" s="208"/>
      <c r="L82" s="64">
        <f>L81</f>
        <v>126</v>
      </c>
      <c r="M82" s="64">
        <f t="shared" ref="M82:N82" si="4">M81</f>
        <v>17866735</v>
      </c>
      <c r="N82" s="80">
        <f t="shared" si="4"/>
        <v>118084794.66</v>
      </c>
    </row>
    <row r="83" spans="1:14" s="52" customFormat="1" ht="12.95" customHeight="1">
      <c r="B83" s="66" t="s">
        <v>70</v>
      </c>
      <c r="C83" s="209"/>
      <c r="D83" s="210"/>
      <c r="E83" s="210"/>
      <c r="F83" s="210"/>
      <c r="G83" s="210"/>
      <c r="H83" s="210"/>
      <c r="I83" s="210"/>
      <c r="J83" s="210"/>
      <c r="K83" s="211"/>
      <c r="L83" s="67">
        <f>L82+L79+L76+L70</f>
        <v>203</v>
      </c>
      <c r="M83" s="67">
        <f>M82+M79+M76+M70</f>
        <v>35653565</v>
      </c>
      <c r="N83" s="67">
        <f>N82+N79+N76+N70</f>
        <v>143129515.34999999</v>
      </c>
    </row>
    <row r="84" spans="1:14" s="52" customFormat="1" ht="12.95" customHeight="1">
      <c r="B84" s="66" t="s">
        <v>40</v>
      </c>
      <c r="C84" s="209"/>
      <c r="D84" s="210"/>
      <c r="E84" s="210"/>
      <c r="F84" s="210"/>
      <c r="G84" s="210"/>
      <c r="H84" s="210"/>
      <c r="I84" s="210"/>
      <c r="J84" s="210"/>
      <c r="K84" s="211"/>
      <c r="L84" s="67">
        <f>L83+L64+L46</f>
        <v>1476</v>
      </c>
      <c r="M84" s="67">
        <f>M83+M64+M46</f>
        <v>996941049</v>
      </c>
      <c r="N84" s="67">
        <f>N83+N64+N46</f>
        <v>1939586288.77</v>
      </c>
    </row>
    <row r="85" spans="1:14" ht="12.95" customHeight="1">
      <c r="A85" s="58"/>
      <c r="N85" s="71"/>
    </row>
    <row r="86" spans="1:14" s="52" customFormat="1" ht="18.75" customHeight="1">
      <c r="B86" s="58"/>
      <c r="C86" s="68"/>
      <c r="D86" s="58"/>
      <c r="E86" s="58"/>
      <c r="F86" s="58"/>
      <c r="G86" s="58"/>
      <c r="H86" s="58"/>
      <c r="I86" s="58"/>
      <c r="J86" s="69"/>
      <c r="K86" s="70"/>
      <c r="L86" s="71"/>
      <c r="M86" s="71"/>
      <c r="N86" s="72"/>
    </row>
    <row r="87" spans="1:14" s="52" customFormat="1" ht="18.75" customHeight="1">
      <c r="B87" s="58"/>
      <c r="C87" s="68"/>
      <c r="D87" s="58"/>
      <c r="E87" s="58"/>
      <c r="F87" s="58"/>
      <c r="G87" s="58"/>
      <c r="H87" s="58"/>
      <c r="I87" s="58"/>
      <c r="J87" s="69"/>
      <c r="K87" s="70"/>
      <c r="L87" s="71"/>
      <c r="M87" s="71"/>
      <c r="N87" s="72"/>
    </row>
    <row r="88" spans="1:14" ht="12.95" customHeight="1">
      <c r="A88" s="58"/>
    </row>
  </sheetData>
  <mergeCells count="52">
    <mergeCell ref="B31:N31"/>
    <mergeCell ref="D36:K36"/>
    <mergeCell ref="B36:C36"/>
    <mergeCell ref="C46:K46"/>
    <mergeCell ref="B37:N37"/>
    <mergeCell ref="D41:K41"/>
    <mergeCell ref="B41:C41"/>
    <mergeCell ref="B42:N42"/>
    <mergeCell ref="B45:C45"/>
    <mergeCell ref="D45:K45"/>
    <mergeCell ref="C84:K84"/>
    <mergeCell ref="B65:N65"/>
    <mergeCell ref="C83:K83"/>
    <mergeCell ref="B71:N71"/>
    <mergeCell ref="B76:C76"/>
    <mergeCell ref="D76:K76"/>
    <mergeCell ref="B80:N80"/>
    <mergeCell ref="B82:C82"/>
    <mergeCell ref="D82:K82"/>
    <mergeCell ref="B79:C79"/>
    <mergeCell ref="D79:K79"/>
    <mergeCell ref="B77:N77"/>
    <mergeCell ref="B67:N67"/>
    <mergeCell ref="B70:C70"/>
    <mergeCell ref="D70:K70"/>
    <mergeCell ref="B1:N1"/>
    <mergeCell ref="B3:N3"/>
    <mergeCell ref="B17:C17"/>
    <mergeCell ref="D17:K17"/>
    <mergeCell ref="B18:N18"/>
    <mergeCell ref="B21:C21"/>
    <mergeCell ref="D21:K21"/>
    <mergeCell ref="B25:N25"/>
    <mergeCell ref="B30:C30"/>
    <mergeCell ref="D30:K30"/>
    <mergeCell ref="B22:N22"/>
    <mergeCell ref="B24:C24"/>
    <mergeCell ref="D24:K24"/>
    <mergeCell ref="B47:N47"/>
    <mergeCell ref="B49:N49"/>
    <mergeCell ref="B54:C54"/>
    <mergeCell ref="D54:K54"/>
    <mergeCell ref="C64:K64"/>
    <mergeCell ref="B60:C60"/>
    <mergeCell ref="D60:K60"/>
    <mergeCell ref="B55:N55"/>
    <mergeCell ref="B57:C57"/>
    <mergeCell ref="D57:K57"/>
    <mergeCell ref="B61:N61"/>
    <mergeCell ref="B63:C63"/>
    <mergeCell ref="D63:K63"/>
    <mergeCell ref="B58:N58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topLeftCell="A37" zoomScale="130" zoomScaleNormal="130" workbookViewId="0">
      <selection activeCell="H56" sqref="H5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5" t="s">
        <v>305</v>
      </c>
      <c r="B1" s="215"/>
      <c r="C1" s="215"/>
      <c r="D1" s="215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16" t="s">
        <v>29</v>
      </c>
      <c r="B3" s="217"/>
      <c r="C3" s="217"/>
      <c r="D3" s="218"/>
    </row>
    <row r="4" spans="1:4" ht="12.6" customHeight="1">
      <c r="A4" s="46" t="s">
        <v>127</v>
      </c>
      <c r="B4" s="59" t="s">
        <v>128</v>
      </c>
      <c r="C4" s="99">
        <v>1.1000000000000001</v>
      </c>
      <c r="D4" s="99">
        <v>1.1000000000000001</v>
      </c>
    </row>
    <row r="5" spans="1:4" ht="12.6" customHeight="1">
      <c r="A5" s="46" t="s">
        <v>165</v>
      </c>
      <c r="B5" s="59" t="s">
        <v>166</v>
      </c>
      <c r="C5" s="99">
        <v>0.24</v>
      </c>
      <c r="D5" s="99">
        <v>0.24</v>
      </c>
    </row>
    <row r="6" spans="1:4" ht="12.6" customHeight="1">
      <c r="A6" s="46" t="s">
        <v>218</v>
      </c>
      <c r="B6" s="59" t="s">
        <v>219</v>
      </c>
      <c r="C6" s="99">
        <v>0.9</v>
      </c>
      <c r="D6" s="99">
        <v>0.9</v>
      </c>
    </row>
    <row r="7" spans="1:4" ht="12.6" customHeight="1">
      <c r="A7" s="46" t="s">
        <v>220</v>
      </c>
      <c r="B7" s="59" t="s">
        <v>148</v>
      </c>
      <c r="C7" s="99">
        <v>0.17</v>
      </c>
      <c r="D7" s="99">
        <v>1.7000000000000001E-2</v>
      </c>
    </row>
    <row r="8" spans="1:4" ht="12.6" customHeight="1">
      <c r="A8" s="46" t="s">
        <v>221</v>
      </c>
      <c r="B8" s="59" t="s">
        <v>222</v>
      </c>
      <c r="C8" s="99">
        <v>1.1000000000000001</v>
      </c>
      <c r="D8" s="99">
        <v>1.1000000000000001</v>
      </c>
    </row>
    <row r="9" spans="1:4" ht="12.6" customHeight="1">
      <c r="A9" s="46" t="s">
        <v>163</v>
      </c>
      <c r="B9" s="59" t="s">
        <v>164</v>
      </c>
      <c r="C9" s="99">
        <v>0.95</v>
      </c>
      <c r="D9" s="99">
        <v>0.95</v>
      </c>
    </row>
    <row r="10" spans="1:4" ht="12.6" customHeight="1">
      <c r="A10" s="46" t="s">
        <v>153</v>
      </c>
      <c r="B10" s="59" t="s">
        <v>154</v>
      </c>
      <c r="C10" s="47">
        <v>2.2000000000000002</v>
      </c>
      <c r="D10" s="47">
        <v>2.2000000000000002</v>
      </c>
    </row>
    <row r="11" spans="1:4" ht="12.6" customHeight="1">
      <c r="A11" s="219" t="s">
        <v>93</v>
      </c>
      <c r="B11" s="220"/>
      <c r="C11" s="220"/>
      <c r="D11" s="221"/>
    </row>
    <row r="12" spans="1:4" ht="12.6" customHeight="1">
      <c r="A12" s="46" t="s">
        <v>181</v>
      </c>
      <c r="B12" s="59" t="s">
        <v>182</v>
      </c>
      <c r="C12" s="77">
        <v>0.45</v>
      </c>
      <c r="D12" s="77">
        <v>0.45</v>
      </c>
    </row>
    <row r="13" spans="1:4" ht="12.6" customHeight="1">
      <c r="A13" s="46" t="s">
        <v>277</v>
      </c>
      <c r="B13" s="59" t="s">
        <v>278</v>
      </c>
      <c r="C13" s="77">
        <v>0.78</v>
      </c>
      <c r="D13" s="77">
        <v>0.78</v>
      </c>
    </row>
    <row r="14" spans="1:4" ht="12.6" customHeight="1">
      <c r="A14" s="219" t="s">
        <v>82</v>
      </c>
      <c r="B14" s="220"/>
      <c r="C14" s="220"/>
      <c r="D14" s="221"/>
    </row>
    <row r="15" spans="1:4" ht="12.6" customHeight="1">
      <c r="A15" s="46" t="s">
        <v>177</v>
      </c>
      <c r="B15" s="59" t="s">
        <v>178</v>
      </c>
      <c r="C15" s="77">
        <v>0.71</v>
      </c>
      <c r="D15" s="77">
        <v>0.71</v>
      </c>
    </row>
    <row r="16" spans="1:4" ht="12.6" customHeight="1">
      <c r="A16" s="46" t="s">
        <v>95</v>
      </c>
      <c r="B16" s="59" t="s">
        <v>94</v>
      </c>
      <c r="C16" s="99">
        <v>7.01</v>
      </c>
      <c r="D16" s="99">
        <v>7.01</v>
      </c>
    </row>
    <row r="17" spans="1:4" ht="12.6" customHeight="1">
      <c r="A17" s="219" t="s">
        <v>83</v>
      </c>
      <c r="B17" s="220"/>
      <c r="C17" s="220"/>
      <c r="D17" s="221"/>
    </row>
    <row r="18" spans="1:4" ht="12.6" customHeight="1">
      <c r="A18" s="46" t="s">
        <v>269</v>
      </c>
      <c r="B18" s="59" t="s">
        <v>270</v>
      </c>
      <c r="C18" s="99">
        <v>21.42</v>
      </c>
      <c r="D18" s="77">
        <v>22.99</v>
      </c>
    </row>
    <row r="19" spans="1:4" ht="12.6" customHeight="1">
      <c r="A19" s="46" t="s">
        <v>161</v>
      </c>
      <c r="B19" s="59" t="s">
        <v>162</v>
      </c>
      <c r="C19" s="77">
        <v>1.2</v>
      </c>
      <c r="D19" s="77">
        <v>1.2</v>
      </c>
    </row>
    <row r="20" spans="1:4" ht="12.6" customHeight="1">
      <c r="A20" s="46" t="s">
        <v>159</v>
      </c>
      <c r="B20" s="59" t="s">
        <v>160</v>
      </c>
      <c r="C20" s="77">
        <v>5.41</v>
      </c>
      <c r="D20" s="77">
        <v>5.41</v>
      </c>
    </row>
    <row r="21" spans="1:4" ht="12.6" customHeight="1">
      <c r="A21" s="46" t="s">
        <v>96</v>
      </c>
      <c r="B21" s="59" t="s">
        <v>97</v>
      </c>
      <c r="C21" s="99">
        <v>5.6</v>
      </c>
      <c r="D21" s="115">
        <v>5.6</v>
      </c>
    </row>
    <row r="22" spans="1:4" ht="12.6" customHeight="1">
      <c r="A22" s="46" t="s">
        <v>110</v>
      </c>
      <c r="B22" s="59" t="s">
        <v>111</v>
      </c>
      <c r="C22" s="77">
        <v>2</v>
      </c>
      <c r="D22" s="77">
        <v>2</v>
      </c>
    </row>
    <row r="23" spans="1:4" ht="12.6" customHeight="1">
      <c r="A23" s="216" t="s">
        <v>31</v>
      </c>
      <c r="B23" s="217" t="s">
        <v>31</v>
      </c>
      <c r="C23" s="217"/>
      <c r="D23" s="218"/>
    </row>
    <row r="24" spans="1:4" ht="12.6" customHeight="1">
      <c r="A24" s="46" t="s">
        <v>214</v>
      </c>
      <c r="B24" s="59" t="s">
        <v>215</v>
      </c>
      <c r="C24" s="99">
        <v>103</v>
      </c>
      <c r="D24" s="99">
        <v>103</v>
      </c>
    </row>
    <row r="25" spans="1:4" ht="12.6" customHeight="1">
      <c r="A25" s="46" t="s">
        <v>247</v>
      </c>
      <c r="B25" s="59" t="s">
        <v>248</v>
      </c>
      <c r="C25" s="99">
        <v>60.29</v>
      </c>
      <c r="D25" s="99">
        <v>60</v>
      </c>
    </row>
    <row r="26" spans="1:4" ht="12.6" customHeight="1">
      <c r="A26" s="46" t="s">
        <v>288</v>
      </c>
      <c r="B26" s="59" t="s">
        <v>287</v>
      </c>
      <c r="C26" s="99">
        <v>8.6</v>
      </c>
      <c r="D26" s="115">
        <v>8.6</v>
      </c>
    </row>
    <row r="27" spans="1:4" ht="12.6" customHeight="1">
      <c r="A27" s="216" t="s">
        <v>84</v>
      </c>
      <c r="B27" s="217"/>
      <c r="C27" s="217"/>
      <c r="D27" s="218"/>
    </row>
    <row r="28" spans="1:4" ht="12.6" customHeight="1">
      <c r="A28" s="46" t="s">
        <v>179</v>
      </c>
      <c r="B28" s="59" t="s">
        <v>180</v>
      </c>
      <c r="C28" s="99">
        <v>5.3</v>
      </c>
      <c r="D28" s="99">
        <v>5.3</v>
      </c>
    </row>
    <row r="29" spans="1:4" ht="12.6" customHeight="1">
      <c r="A29" s="46" t="s">
        <v>86</v>
      </c>
      <c r="B29" s="59" t="s">
        <v>43</v>
      </c>
      <c r="C29" s="99">
        <v>0.36</v>
      </c>
      <c r="D29" s="99">
        <v>0.36</v>
      </c>
    </row>
    <row r="30" spans="1:4" ht="12.6" customHeight="1">
      <c r="A30" s="46" t="s">
        <v>279</v>
      </c>
      <c r="B30" s="59" t="s">
        <v>280</v>
      </c>
      <c r="C30" s="99">
        <v>5.99</v>
      </c>
      <c r="D30" s="99">
        <v>5.99</v>
      </c>
    </row>
    <row r="31" spans="1:4" ht="12.6" customHeight="1">
      <c r="A31" s="46" t="s">
        <v>173</v>
      </c>
      <c r="B31" s="59" t="s">
        <v>174</v>
      </c>
      <c r="C31" s="99">
        <v>2.11</v>
      </c>
      <c r="D31" s="99">
        <v>2.11</v>
      </c>
    </row>
    <row r="32" spans="1:4" ht="24" customHeight="1">
      <c r="A32" s="73" t="s">
        <v>41</v>
      </c>
      <c r="B32" s="73" t="s">
        <v>20</v>
      </c>
      <c r="C32" s="73" t="s">
        <v>92</v>
      </c>
      <c r="D32" s="73" t="s">
        <v>19</v>
      </c>
    </row>
    <row r="33" spans="1:4" ht="12.6" customHeight="1">
      <c r="A33" s="219" t="s">
        <v>29</v>
      </c>
      <c r="B33" s="220"/>
      <c r="C33" s="220"/>
      <c r="D33" s="221"/>
    </row>
    <row r="34" spans="1:4" ht="12.6" customHeight="1">
      <c r="A34" s="46" t="s">
        <v>285</v>
      </c>
      <c r="B34" s="59" t="s">
        <v>286</v>
      </c>
      <c r="C34" s="99">
        <v>0.3</v>
      </c>
      <c r="D34" s="99">
        <v>0.3</v>
      </c>
    </row>
    <row r="35" spans="1:4" ht="12.6" customHeight="1">
      <c r="A35" s="105" t="s">
        <v>275</v>
      </c>
      <c r="B35" s="106" t="s">
        <v>276</v>
      </c>
      <c r="C35" s="99">
        <v>1.05</v>
      </c>
      <c r="D35" s="99">
        <v>1.05</v>
      </c>
    </row>
    <row r="36" spans="1:4" ht="12.6" customHeight="1">
      <c r="A36" s="105" t="s">
        <v>267</v>
      </c>
      <c r="B36" s="106" t="s">
        <v>268</v>
      </c>
      <c r="C36" s="99">
        <v>0.09</v>
      </c>
      <c r="D36" s="99">
        <v>0.09</v>
      </c>
    </row>
    <row r="37" spans="1:4" ht="12.6" customHeight="1">
      <c r="A37" s="46" t="s">
        <v>253</v>
      </c>
      <c r="B37" s="59" t="s">
        <v>254</v>
      </c>
      <c r="C37" s="99">
        <v>1</v>
      </c>
      <c r="D37" s="99">
        <v>1</v>
      </c>
    </row>
    <row r="38" spans="1:4" ht="12.6" customHeight="1">
      <c r="A38" s="46" t="s">
        <v>249</v>
      </c>
      <c r="B38" s="59" t="s">
        <v>250</v>
      </c>
      <c r="C38" s="82">
        <v>0.85</v>
      </c>
      <c r="D38" s="77">
        <v>0.85</v>
      </c>
    </row>
    <row r="39" spans="1:4" ht="12.6" customHeight="1">
      <c r="A39" s="46" t="s">
        <v>123</v>
      </c>
      <c r="B39" s="59" t="s">
        <v>122</v>
      </c>
      <c r="C39" s="82">
        <v>1</v>
      </c>
      <c r="D39" s="82">
        <v>1</v>
      </c>
    </row>
    <row r="40" spans="1:4" ht="12.6" customHeight="1">
      <c r="A40" s="46" t="s">
        <v>235</v>
      </c>
      <c r="B40" s="59" t="s">
        <v>236</v>
      </c>
      <c r="C40" s="82">
        <v>1</v>
      </c>
      <c r="D40" s="90">
        <v>1</v>
      </c>
    </row>
    <row r="41" spans="1:4" ht="12.6" customHeight="1">
      <c r="A41" s="85" t="s">
        <v>216</v>
      </c>
      <c r="B41" s="86" t="s">
        <v>217</v>
      </c>
      <c r="C41" s="82">
        <v>1</v>
      </c>
      <c r="D41" s="82">
        <v>1</v>
      </c>
    </row>
    <row r="42" spans="1:4" ht="12.6" customHeight="1">
      <c r="A42" s="46" t="s">
        <v>186</v>
      </c>
      <c r="B42" s="59" t="s">
        <v>187</v>
      </c>
      <c r="C42" s="82">
        <v>0.75</v>
      </c>
      <c r="D42" s="82">
        <v>0.75</v>
      </c>
    </row>
    <row r="43" spans="1:4" ht="12.6" customHeight="1">
      <c r="A43" s="46" t="s">
        <v>144</v>
      </c>
      <c r="B43" s="59" t="s">
        <v>145</v>
      </c>
      <c r="C43" s="82">
        <v>1</v>
      </c>
      <c r="D43" s="82">
        <v>1</v>
      </c>
    </row>
    <row r="44" spans="1:4" ht="12.6" customHeight="1">
      <c r="A44" s="46" t="s">
        <v>98</v>
      </c>
      <c r="B44" s="59" t="s">
        <v>99</v>
      </c>
      <c r="C44" s="82">
        <v>0.94</v>
      </c>
      <c r="D44" s="82">
        <v>0.94</v>
      </c>
    </row>
    <row r="45" spans="1:4" ht="12.6" customHeight="1">
      <c r="A45" s="83" t="s">
        <v>208</v>
      </c>
      <c r="B45" s="84" t="s">
        <v>209</v>
      </c>
      <c r="C45" s="82">
        <v>1</v>
      </c>
      <c r="D45" s="82">
        <v>1</v>
      </c>
    </row>
    <row r="46" spans="1:4" ht="12.6" customHeight="1">
      <c r="A46" s="46" t="s">
        <v>140</v>
      </c>
      <c r="B46" s="59" t="s">
        <v>141</v>
      </c>
      <c r="C46" s="99">
        <v>0.1</v>
      </c>
      <c r="D46" s="99">
        <v>0.1</v>
      </c>
    </row>
    <row r="47" spans="1:4" ht="12.6" customHeight="1">
      <c r="A47" s="105" t="s">
        <v>259</v>
      </c>
      <c r="B47" s="106" t="s">
        <v>260</v>
      </c>
      <c r="C47" s="99">
        <v>1</v>
      </c>
      <c r="D47" s="99">
        <v>1</v>
      </c>
    </row>
    <row r="48" spans="1:4" ht="12.6" customHeight="1">
      <c r="A48" s="219" t="s">
        <v>93</v>
      </c>
      <c r="B48" s="220"/>
      <c r="C48" s="220"/>
      <c r="D48" s="221"/>
    </row>
    <row r="49" spans="1:4" ht="12.6" customHeight="1">
      <c r="A49" s="46" t="s">
        <v>229</v>
      </c>
      <c r="B49" s="59" t="s">
        <v>230</v>
      </c>
      <c r="C49" s="99">
        <v>5.35</v>
      </c>
      <c r="D49" s="99">
        <v>5.35</v>
      </c>
    </row>
    <row r="50" spans="1:4" ht="12.6" customHeight="1">
      <c r="A50" s="46" t="s">
        <v>225</v>
      </c>
      <c r="B50" s="59" t="s">
        <v>226</v>
      </c>
      <c r="C50" s="99">
        <v>0.82</v>
      </c>
      <c r="D50" s="99">
        <v>0.82</v>
      </c>
    </row>
    <row r="51" spans="1:4" ht="12.6" customHeight="1">
      <c r="A51" s="219" t="s">
        <v>152</v>
      </c>
      <c r="B51" s="220"/>
      <c r="C51" s="220"/>
      <c r="D51" s="221"/>
    </row>
    <row r="52" spans="1:4" ht="12.6" customHeight="1">
      <c r="A52" s="46" t="s">
        <v>151</v>
      </c>
      <c r="B52" s="59" t="s">
        <v>150</v>
      </c>
      <c r="C52" s="99">
        <v>0.69</v>
      </c>
      <c r="D52" s="99">
        <v>0.69</v>
      </c>
    </row>
    <row r="53" spans="1:4" ht="12.6" customHeight="1">
      <c r="A53" s="46" t="s">
        <v>252</v>
      </c>
      <c r="B53" s="59" t="s">
        <v>251</v>
      </c>
      <c r="C53" s="77">
        <v>1.26</v>
      </c>
      <c r="D53" s="77">
        <v>1.26</v>
      </c>
    </row>
    <row r="54" spans="1:4" ht="12.6" customHeight="1">
      <c r="A54" s="219" t="s">
        <v>83</v>
      </c>
      <c r="B54" s="220"/>
      <c r="C54" s="220"/>
      <c r="D54" s="221"/>
    </row>
    <row r="55" spans="1:4" ht="12.6" customHeight="1">
      <c r="A55" s="105" t="s">
        <v>311</v>
      </c>
      <c r="B55" s="106" t="s">
        <v>310</v>
      </c>
      <c r="C55" s="99">
        <v>100</v>
      </c>
      <c r="D55" s="99">
        <v>100</v>
      </c>
    </row>
    <row r="56" spans="1:4" ht="12.6" customHeight="1">
      <c r="A56" s="46" t="s">
        <v>87</v>
      </c>
      <c r="B56" s="59" t="s">
        <v>37</v>
      </c>
      <c r="C56" s="82">
        <v>1</v>
      </c>
      <c r="D56" s="82">
        <v>1</v>
      </c>
    </row>
    <row r="57" spans="1:4" ht="12.6" customHeight="1">
      <c r="A57" s="46" t="s">
        <v>262</v>
      </c>
      <c r="B57" s="59" t="s">
        <v>261</v>
      </c>
      <c r="C57" s="82">
        <v>2.86</v>
      </c>
      <c r="D57" s="82">
        <v>2.86</v>
      </c>
    </row>
    <row r="58" spans="1:4" ht="24" customHeight="1">
      <c r="A58" s="73" t="s">
        <v>41</v>
      </c>
      <c r="B58" s="73" t="s">
        <v>20</v>
      </c>
      <c r="C58" s="73" t="s">
        <v>92</v>
      </c>
      <c r="D58" s="73" t="s">
        <v>19</v>
      </c>
    </row>
    <row r="59" spans="1:4" ht="12.6" customHeight="1">
      <c r="A59" s="219" t="s">
        <v>83</v>
      </c>
      <c r="B59" s="220"/>
      <c r="C59" s="220"/>
      <c r="D59" s="221"/>
    </row>
    <row r="60" spans="1:4">
      <c r="A60" s="93" t="s">
        <v>206</v>
      </c>
      <c r="B60" s="94" t="s">
        <v>207</v>
      </c>
      <c r="C60" s="90">
        <v>1.9</v>
      </c>
      <c r="D60" s="99">
        <v>1.65</v>
      </c>
    </row>
  </sheetData>
  <mergeCells count="12">
    <mergeCell ref="A59:D59"/>
    <mergeCell ref="A51:D51"/>
    <mergeCell ref="A54:D54"/>
    <mergeCell ref="A11:D11"/>
    <mergeCell ref="A48:D48"/>
    <mergeCell ref="A1:D1"/>
    <mergeCell ref="A3:D3"/>
    <mergeCell ref="A27:D27"/>
    <mergeCell ref="A33:D33"/>
    <mergeCell ref="A23:D23"/>
    <mergeCell ref="A17:D17"/>
    <mergeCell ref="A14:D1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M18" sqref="M18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27" t="s">
        <v>0</v>
      </c>
      <c r="C1" s="227"/>
      <c r="D1" s="227"/>
      <c r="E1" s="227"/>
      <c r="F1" s="129"/>
      <c r="H1" s="130"/>
      <c r="I1" s="130"/>
    </row>
    <row r="2" spans="1:9" ht="18">
      <c r="B2" s="227" t="s">
        <v>312</v>
      </c>
      <c r="C2" s="227"/>
      <c r="D2" s="227"/>
      <c r="E2" s="227"/>
      <c r="F2" s="227"/>
      <c r="H2" s="130"/>
      <c r="I2" s="130"/>
    </row>
    <row r="3" spans="1:9" ht="18">
      <c r="B3" s="128" t="s">
        <v>313</v>
      </c>
      <c r="C3" s="131"/>
      <c r="D3" s="132"/>
      <c r="E3" s="129"/>
      <c r="F3" s="129"/>
      <c r="H3" s="130"/>
      <c r="I3" s="130"/>
    </row>
    <row r="4" spans="1:9" ht="15" customHeight="1">
      <c r="B4" s="128"/>
      <c r="C4" s="131"/>
      <c r="D4" s="132"/>
      <c r="E4" s="129"/>
      <c r="F4" s="129"/>
      <c r="H4" s="130"/>
      <c r="I4" s="130"/>
    </row>
    <row r="5" spans="1:9" ht="17.100000000000001" customHeight="1">
      <c r="B5" s="228" t="s">
        <v>314</v>
      </c>
      <c r="C5" s="229"/>
      <c r="D5" s="229"/>
      <c r="E5" s="133"/>
      <c r="F5" s="133"/>
      <c r="H5" s="130"/>
      <c r="I5" s="130"/>
    </row>
    <row r="6" spans="1:9">
      <c r="B6" s="134" t="s">
        <v>41</v>
      </c>
      <c r="C6" s="135" t="s">
        <v>20</v>
      </c>
      <c r="D6" s="136" t="s">
        <v>315</v>
      </c>
      <c r="E6" s="137" t="s">
        <v>316</v>
      </c>
      <c r="F6" s="137" t="s">
        <v>317</v>
      </c>
      <c r="H6" s="130"/>
      <c r="I6" s="130"/>
    </row>
    <row r="7" spans="1:9" ht="17.100000000000001" customHeight="1">
      <c r="B7" s="230" t="s">
        <v>29</v>
      </c>
      <c r="C7" s="231"/>
      <c r="D7" s="231"/>
      <c r="E7" s="231"/>
      <c r="F7" s="232"/>
    </row>
    <row r="8" spans="1:9" ht="17.100000000000001" customHeight="1">
      <c r="A8" s="109"/>
      <c r="B8" s="138" t="s">
        <v>318</v>
      </c>
      <c r="C8" s="138" t="s">
        <v>266</v>
      </c>
      <c r="D8" s="139">
        <v>1</v>
      </c>
      <c r="E8" s="140">
        <v>34877</v>
      </c>
      <c r="F8" s="140">
        <v>99399.45</v>
      </c>
    </row>
    <row r="9" spans="1:9" ht="17.100000000000001" customHeight="1">
      <c r="A9" s="109"/>
      <c r="B9" s="138" t="s">
        <v>198</v>
      </c>
      <c r="C9" s="138" t="s">
        <v>199</v>
      </c>
      <c r="D9" s="139">
        <v>1</v>
      </c>
      <c r="E9" s="140">
        <v>806521</v>
      </c>
      <c r="F9" s="140">
        <v>862977.47</v>
      </c>
    </row>
    <row r="10" spans="1:9" ht="17.100000000000001" customHeight="1">
      <c r="A10" s="109"/>
      <c r="B10" s="138" t="s">
        <v>319</v>
      </c>
      <c r="C10" s="138" t="s">
        <v>264</v>
      </c>
      <c r="D10" s="139">
        <v>1</v>
      </c>
      <c r="E10" s="140">
        <v>25000</v>
      </c>
      <c r="F10" s="140">
        <v>101000</v>
      </c>
    </row>
    <row r="11" spans="1:9" ht="17.100000000000001" customHeight="1">
      <c r="A11" s="109"/>
      <c r="B11" s="138" t="s">
        <v>320</v>
      </c>
      <c r="C11" s="138" t="s">
        <v>244</v>
      </c>
      <c r="D11" s="139">
        <v>34</v>
      </c>
      <c r="E11" s="140">
        <v>145176448</v>
      </c>
      <c r="F11" s="140">
        <v>277434751.19999999</v>
      </c>
    </row>
    <row r="12" spans="1:9" ht="17.100000000000001" customHeight="1">
      <c r="A12" s="109"/>
      <c r="B12" s="141" t="s">
        <v>321</v>
      </c>
      <c r="C12" s="142"/>
      <c r="D12" s="139">
        <f>SUM(D8:D11)</f>
        <v>37</v>
      </c>
      <c r="E12" s="140">
        <f>SUM(E8:E11)</f>
        <v>146042846</v>
      </c>
      <c r="F12" s="140">
        <f>SUM(F8:F11)</f>
        <v>278498128.12</v>
      </c>
    </row>
    <row r="13" spans="1:9">
      <c r="A13" s="109"/>
      <c r="B13" s="222" t="s">
        <v>30</v>
      </c>
      <c r="C13" s="223"/>
      <c r="D13" s="223"/>
      <c r="E13" s="223"/>
      <c r="F13" s="224"/>
    </row>
    <row r="14" spans="1:9">
      <c r="A14" s="109"/>
      <c r="B14" s="143" t="s">
        <v>322</v>
      </c>
      <c r="C14" s="143" t="s">
        <v>272</v>
      </c>
      <c r="D14" s="139">
        <v>2</v>
      </c>
      <c r="E14" s="143">
        <v>11941</v>
      </c>
      <c r="F14" s="143">
        <v>202758.18</v>
      </c>
    </row>
    <row r="15" spans="1:9">
      <c r="A15" s="109"/>
      <c r="B15" s="141" t="s">
        <v>323</v>
      </c>
      <c r="C15" s="142"/>
      <c r="D15" s="139">
        <f>SUM(D14)</f>
        <v>2</v>
      </c>
      <c r="E15" s="143">
        <f>SUM(E14)</f>
        <v>11941</v>
      </c>
      <c r="F15" s="143">
        <f>SUM(F14)</f>
        <v>202758.18</v>
      </c>
    </row>
    <row r="16" spans="1:9">
      <c r="A16" s="109"/>
      <c r="B16" s="233" t="s">
        <v>40</v>
      </c>
      <c r="C16" s="234"/>
      <c r="D16" s="139">
        <f>D12+D15</f>
        <v>39</v>
      </c>
      <c r="E16" s="143">
        <f>E12+E15</f>
        <v>146054787</v>
      </c>
      <c r="F16" s="143">
        <f>F12+F15</f>
        <v>278700886.30000001</v>
      </c>
    </row>
    <row r="17" spans="1:6" ht="9.75" customHeight="1">
      <c r="A17" s="109"/>
      <c r="B17" s="109"/>
      <c r="D17" s="144"/>
      <c r="E17" s="145"/>
      <c r="F17" s="145"/>
    </row>
    <row r="18" spans="1:6" ht="18.75">
      <c r="A18" s="109"/>
      <c r="B18" s="146" t="s">
        <v>324</v>
      </c>
      <c r="C18" s="147"/>
      <c r="D18" s="148"/>
      <c r="E18" s="149"/>
      <c r="F18" s="150"/>
    </row>
    <row r="19" spans="1:6" ht="28.5" customHeight="1">
      <c r="A19" s="109"/>
      <c r="B19" s="151" t="s">
        <v>41</v>
      </c>
      <c r="C19" s="135" t="s">
        <v>20</v>
      </c>
      <c r="D19" s="152" t="s">
        <v>315</v>
      </c>
      <c r="E19" s="153" t="s">
        <v>316</v>
      </c>
      <c r="F19" s="153" t="s">
        <v>317</v>
      </c>
    </row>
    <row r="20" spans="1:6" ht="13.5" customHeight="1">
      <c r="A20" s="154"/>
      <c r="B20" s="222" t="s">
        <v>325</v>
      </c>
      <c r="C20" s="223"/>
      <c r="D20" s="223"/>
      <c r="E20" s="223"/>
      <c r="F20" s="224"/>
    </row>
    <row r="21" spans="1:6">
      <c r="A21" s="154"/>
      <c r="B21" s="143" t="s">
        <v>119</v>
      </c>
      <c r="C21" s="155" t="s">
        <v>120</v>
      </c>
      <c r="D21" s="139">
        <v>2</v>
      </c>
      <c r="E21" s="143">
        <v>72157</v>
      </c>
      <c r="F21" s="143">
        <v>490667.6</v>
      </c>
    </row>
    <row r="22" spans="1:6">
      <c r="A22" s="154"/>
      <c r="B22" s="155" t="s">
        <v>326</v>
      </c>
      <c r="C22" s="156"/>
      <c r="D22" s="139">
        <f>SUM(D21)</f>
        <v>2</v>
      </c>
      <c r="E22" s="143">
        <f>SUM(E21)</f>
        <v>72157</v>
      </c>
      <c r="F22" s="143">
        <f>SUM(F21)</f>
        <v>490667.6</v>
      </c>
    </row>
    <row r="23" spans="1:6">
      <c r="A23" s="154"/>
      <c r="B23" s="222" t="s">
        <v>30</v>
      </c>
      <c r="C23" s="223"/>
      <c r="D23" s="223"/>
      <c r="E23" s="223"/>
      <c r="F23" s="224"/>
    </row>
    <row r="24" spans="1:6">
      <c r="A24" s="154"/>
      <c r="B24" s="155" t="s">
        <v>327</v>
      </c>
      <c r="C24" s="143" t="s">
        <v>197</v>
      </c>
      <c r="D24" s="139">
        <v>8</v>
      </c>
      <c r="E24" s="143">
        <v>520428</v>
      </c>
      <c r="F24" s="143">
        <v>2206819</v>
      </c>
    </row>
    <row r="25" spans="1:6">
      <c r="A25" s="154"/>
      <c r="B25" s="155" t="s">
        <v>323</v>
      </c>
      <c r="C25" s="156"/>
      <c r="D25" s="139">
        <f>SUM(D24)</f>
        <v>8</v>
      </c>
      <c r="E25" s="143">
        <f>SUM(E24)</f>
        <v>520428</v>
      </c>
      <c r="F25" s="143">
        <f>SUM(F24)</f>
        <v>2206819</v>
      </c>
    </row>
    <row r="26" spans="1:6">
      <c r="A26" s="154"/>
      <c r="B26" s="225" t="s">
        <v>40</v>
      </c>
      <c r="C26" s="226"/>
      <c r="D26" s="139">
        <f>D22+D25</f>
        <v>10</v>
      </c>
      <c r="E26" s="143">
        <f>E22+E25</f>
        <v>592585</v>
      </c>
      <c r="F26" s="143">
        <f>F22+F25</f>
        <v>2697486.6</v>
      </c>
    </row>
    <row r="27" spans="1:6">
      <c r="A27" s="154"/>
      <c r="B27" s="154"/>
      <c r="C27" s="154"/>
      <c r="D27" s="144"/>
      <c r="E27" s="145"/>
      <c r="F27" s="145"/>
    </row>
    <row r="28" spans="1:6">
      <c r="A28" s="157"/>
      <c r="B28" s="157"/>
      <c r="C28" s="154"/>
    </row>
    <row r="29" spans="1:6">
      <c r="A29" s="157"/>
      <c r="B29" s="157"/>
      <c r="C29" s="154"/>
    </row>
    <row r="30" spans="1:6">
      <c r="A30" s="157"/>
      <c r="B30" s="157"/>
      <c r="C30" s="154"/>
    </row>
    <row r="31" spans="1:6">
      <c r="A31" s="157"/>
      <c r="B31" s="157"/>
      <c r="C31" s="154"/>
    </row>
    <row r="32" spans="1:6">
      <c r="A32" s="157"/>
      <c r="B32" s="157"/>
      <c r="C32" s="154"/>
    </row>
    <row r="33" spans="1:3">
      <c r="A33" s="157"/>
      <c r="B33" s="157"/>
      <c r="C33" s="154"/>
    </row>
  </sheetData>
  <mergeCells count="9">
    <mergeCell ref="B20:F20"/>
    <mergeCell ref="B23:F23"/>
    <mergeCell ref="B26:C26"/>
    <mergeCell ref="B1:E1"/>
    <mergeCell ref="B2:F2"/>
    <mergeCell ref="B5:D5"/>
    <mergeCell ref="B7:F7"/>
    <mergeCell ref="B13:F13"/>
    <mergeCell ref="B16:C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zoomScale="120" zoomScaleNormal="120" workbookViewId="0">
      <selection activeCell="M12" sqref="M1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35" t="s">
        <v>0</v>
      </c>
      <c r="C1" s="236"/>
      <c r="D1" s="237"/>
      <c r="E1" s="6"/>
      <c r="F1" s="10"/>
      <c r="G1" s="10"/>
      <c r="H1" s="10"/>
      <c r="I1" s="10"/>
    </row>
    <row r="2" spans="2:9" ht="10.5" customHeight="1">
      <c r="B2" s="238"/>
      <c r="C2" s="239"/>
      <c r="D2" s="240"/>
      <c r="E2" s="6"/>
      <c r="F2" s="10"/>
      <c r="G2" s="10"/>
      <c r="H2" s="10"/>
      <c r="I2" s="10"/>
    </row>
    <row r="3" spans="2:9" ht="18" customHeight="1">
      <c r="B3" s="96" t="s">
        <v>304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18" customHeight="1">
      <c r="B5" s="96"/>
      <c r="C5" s="6"/>
      <c r="D5" s="6"/>
      <c r="E5" s="6"/>
      <c r="F5" s="6"/>
      <c r="G5" s="6"/>
      <c r="H5" s="6"/>
      <c r="I5" s="6"/>
    </row>
    <row r="6" spans="2:9" ht="18" customHeight="1">
      <c r="B6" s="261" t="s">
        <v>306</v>
      </c>
      <c r="C6" s="262"/>
      <c r="D6" s="262"/>
      <c r="E6" s="262"/>
      <c r="F6" s="262"/>
      <c r="G6" s="262"/>
      <c r="H6" s="262"/>
      <c r="I6" s="263"/>
    </row>
    <row r="7" spans="2:9" ht="30.75" customHeight="1">
      <c r="B7" s="117" t="s">
        <v>15</v>
      </c>
      <c r="C7" s="118" t="s">
        <v>20</v>
      </c>
      <c r="D7" s="118" t="s">
        <v>22</v>
      </c>
      <c r="E7" s="118" t="s">
        <v>23</v>
      </c>
      <c r="F7" s="118" t="s">
        <v>24</v>
      </c>
      <c r="G7" s="119" t="s">
        <v>28</v>
      </c>
      <c r="H7" s="119" t="s">
        <v>18</v>
      </c>
      <c r="I7" s="120" t="s">
        <v>7</v>
      </c>
    </row>
    <row r="8" spans="2:9" ht="18" customHeight="1">
      <c r="B8" s="264" t="s">
        <v>29</v>
      </c>
      <c r="C8" s="265"/>
      <c r="D8" s="265"/>
      <c r="E8" s="265"/>
      <c r="F8" s="265"/>
      <c r="G8" s="265"/>
      <c r="H8" s="265"/>
      <c r="I8" s="266"/>
    </row>
    <row r="9" spans="2:9" ht="18" customHeight="1">
      <c r="B9" s="121" t="s">
        <v>294</v>
      </c>
      <c r="C9" s="122" t="s">
        <v>295</v>
      </c>
      <c r="D9" s="123">
        <v>0.15</v>
      </c>
      <c r="E9" s="123">
        <v>0.14000000000000001</v>
      </c>
      <c r="F9" s="123">
        <v>0.14000000000000001</v>
      </c>
      <c r="G9" s="104">
        <v>8</v>
      </c>
      <c r="H9" s="104">
        <v>10124499</v>
      </c>
      <c r="I9" s="104">
        <v>1417479.86</v>
      </c>
    </row>
    <row r="10" spans="2:9" ht="18" customHeight="1">
      <c r="B10" s="124" t="s">
        <v>296</v>
      </c>
      <c r="C10" s="255"/>
      <c r="D10" s="253"/>
      <c r="E10" s="253"/>
      <c r="F10" s="267"/>
      <c r="G10" s="125">
        <f>SUM(G9:G9)</f>
        <v>8</v>
      </c>
      <c r="H10" s="125">
        <f>SUM(H9:H9)</f>
        <v>10124499</v>
      </c>
      <c r="I10" s="125">
        <f>SUM(I9:I9)</f>
        <v>1417479.86</v>
      </c>
    </row>
    <row r="11" spans="2:9" ht="18" customHeight="1">
      <c r="B11" s="126" t="s">
        <v>297</v>
      </c>
      <c r="C11" s="268"/>
      <c r="D11" s="269"/>
      <c r="E11" s="269"/>
      <c r="F11" s="270"/>
      <c r="G11" s="127">
        <f>G10</f>
        <v>8</v>
      </c>
      <c r="H11" s="127">
        <f t="shared" ref="H11:I11" si="0">H10</f>
        <v>10124499</v>
      </c>
      <c r="I11" s="127">
        <f t="shared" si="0"/>
        <v>1417479.86</v>
      </c>
    </row>
    <row r="12" spans="2:9" ht="18" customHeight="1">
      <c r="B12" s="96"/>
      <c r="C12" s="6"/>
      <c r="D12" s="6"/>
      <c r="E12" s="6"/>
      <c r="F12" s="6"/>
      <c r="G12" s="6"/>
      <c r="H12" s="6"/>
      <c r="I12" s="6"/>
    </row>
    <row r="13" spans="2:9" ht="18" customHeight="1">
      <c r="B13" s="251" t="s">
        <v>115</v>
      </c>
      <c r="C13" s="252"/>
      <c r="D13" s="252"/>
      <c r="E13" s="252"/>
      <c r="F13" s="252"/>
      <c r="G13" s="252"/>
      <c r="H13" s="252"/>
      <c r="I13" s="252"/>
    </row>
    <row r="14" spans="2:9" ht="18" customHeight="1">
      <c r="B14" s="241" t="s">
        <v>15</v>
      </c>
      <c r="C14" s="242"/>
      <c r="D14" s="243"/>
      <c r="E14" s="241" t="s">
        <v>20</v>
      </c>
      <c r="F14" s="243"/>
      <c r="G14" s="254" t="s">
        <v>44</v>
      </c>
      <c r="H14" s="242"/>
      <c r="I14" s="243"/>
    </row>
    <row r="15" spans="2:9" ht="12.95" customHeight="1">
      <c r="B15" s="249" t="s">
        <v>29</v>
      </c>
      <c r="C15" s="212"/>
      <c r="D15" s="212"/>
      <c r="E15" s="212"/>
      <c r="F15" s="212"/>
      <c r="G15" s="212"/>
      <c r="H15" s="212"/>
      <c r="I15" s="250"/>
    </row>
    <row r="16" spans="2:9" ht="12.95" customHeight="1">
      <c r="B16" s="258" t="s">
        <v>239</v>
      </c>
      <c r="C16" s="259"/>
      <c r="D16" s="260"/>
      <c r="E16" s="255" t="s">
        <v>240</v>
      </c>
      <c r="F16" s="257"/>
      <c r="G16" s="255" t="s">
        <v>71</v>
      </c>
      <c r="H16" s="256"/>
      <c r="I16" s="257"/>
    </row>
    <row r="17" spans="2:9" ht="12.95" customHeight="1">
      <c r="B17" s="244" t="s">
        <v>185</v>
      </c>
      <c r="C17" s="245"/>
      <c r="D17" s="246"/>
      <c r="E17" s="247" t="s">
        <v>184</v>
      </c>
      <c r="F17" s="248"/>
      <c r="G17" s="247">
        <v>3</v>
      </c>
      <c r="H17" s="253"/>
      <c r="I17" s="248"/>
    </row>
    <row r="18" spans="2:9" ht="12.95" customHeight="1">
      <c r="B18" s="249" t="s">
        <v>83</v>
      </c>
      <c r="C18" s="212"/>
      <c r="D18" s="212"/>
      <c r="E18" s="212"/>
      <c r="F18" s="212"/>
      <c r="G18" s="212"/>
      <c r="H18" s="212"/>
      <c r="I18" s="250"/>
    </row>
    <row r="19" spans="2:9" ht="12.95" customHeight="1">
      <c r="B19" s="274" t="s">
        <v>241</v>
      </c>
      <c r="C19" s="245"/>
      <c r="D19" s="275"/>
      <c r="E19" s="276" t="s">
        <v>242</v>
      </c>
      <c r="F19" s="267"/>
      <c r="G19" s="276">
        <v>2.8</v>
      </c>
      <c r="H19" s="253"/>
      <c r="I19" s="267"/>
    </row>
    <row r="20" spans="2:9" ht="12.95" customHeight="1">
      <c r="B20" s="271" t="s">
        <v>72</v>
      </c>
      <c r="C20" s="272"/>
      <c r="D20" s="272"/>
      <c r="E20" s="272"/>
      <c r="F20" s="272"/>
      <c r="G20" s="272"/>
      <c r="H20" s="272"/>
      <c r="I20" s="273"/>
    </row>
    <row r="21" spans="2:9" ht="12.95" customHeight="1">
      <c r="B21" s="258" t="s">
        <v>104</v>
      </c>
      <c r="C21" s="245"/>
      <c r="D21" s="260"/>
      <c r="E21" s="255" t="s">
        <v>105</v>
      </c>
      <c r="F21" s="257"/>
      <c r="G21" s="255">
        <v>9.0500000000000007</v>
      </c>
      <c r="H21" s="253"/>
      <c r="I21" s="257"/>
    </row>
    <row r="22" spans="2:9" ht="12.95" customHeight="1">
      <c r="B22" s="258" t="s">
        <v>255</v>
      </c>
      <c r="C22" s="245"/>
      <c r="D22" s="260"/>
      <c r="E22" s="255" t="s">
        <v>256</v>
      </c>
      <c r="F22" s="257"/>
      <c r="G22" s="255">
        <v>10</v>
      </c>
      <c r="H22" s="253"/>
      <c r="I22" s="257"/>
    </row>
    <row r="23" spans="2:9" ht="12.95" customHeight="1">
      <c r="B23" s="258" t="s">
        <v>103</v>
      </c>
      <c r="C23" s="245"/>
      <c r="D23" s="260"/>
      <c r="E23" s="255" t="s">
        <v>102</v>
      </c>
      <c r="F23" s="257"/>
      <c r="G23" s="255">
        <v>1</v>
      </c>
      <c r="H23" s="253"/>
      <c r="I23" s="257"/>
    </row>
    <row r="24" spans="2:9" ht="12.95" customHeight="1">
      <c r="B24" s="277" t="s">
        <v>108</v>
      </c>
      <c r="C24" s="278"/>
      <c r="D24" s="279"/>
      <c r="E24" s="280" t="s">
        <v>109</v>
      </c>
      <c r="F24" s="282"/>
      <c r="G24" s="280">
        <v>1</v>
      </c>
      <c r="H24" s="281"/>
      <c r="I24" s="282"/>
    </row>
    <row r="25" spans="2:9" ht="12.95" customHeight="1">
      <c r="B25" s="277" t="s">
        <v>125</v>
      </c>
      <c r="C25" s="278"/>
      <c r="D25" s="279"/>
      <c r="E25" s="280" t="s">
        <v>126</v>
      </c>
      <c r="F25" s="282"/>
      <c r="G25" s="280" t="s">
        <v>71</v>
      </c>
      <c r="H25" s="281"/>
      <c r="I25" s="282"/>
    </row>
    <row r="26" spans="2:9" ht="12.95" customHeight="1">
      <c r="B26" s="283" t="s">
        <v>93</v>
      </c>
      <c r="C26" s="284"/>
      <c r="D26" s="284"/>
      <c r="E26" s="284"/>
      <c r="F26" s="284"/>
      <c r="G26" s="284"/>
      <c r="H26" s="284"/>
      <c r="I26" s="285"/>
    </row>
    <row r="27" spans="2:9" ht="12.95" customHeight="1">
      <c r="B27" s="258" t="s">
        <v>283</v>
      </c>
      <c r="C27" s="245"/>
      <c r="D27" s="260"/>
      <c r="E27" s="255" t="s">
        <v>284</v>
      </c>
      <c r="F27" s="257"/>
      <c r="G27" s="255">
        <v>1</v>
      </c>
      <c r="H27" s="253"/>
      <c r="I27" s="257"/>
    </row>
    <row r="28" spans="2:9" ht="12.95" customHeight="1">
      <c r="B28" s="286" t="s">
        <v>237</v>
      </c>
      <c r="C28" s="245"/>
      <c r="D28" s="275"/>
      <c r="E28" s="287" t="s">
        <v>238</v>
      </c>
      <c r="F28" s="267"/>
      <c r="G28" s="287" t="s">
        <v>71</v>
      </c>
      <c r="H28" s="253"/>
      <c r="I28" s="267"/>
    </row>
    <row r="29" spans="2:9" ht="12.95" customHeight="1">
      <c r="B29" s="286" t="s">
        <v>205</v>
      </c>
      <c r="C29" s="245"/>
      <c r="D29" s="275"/>
      <c r="E29" s="287" t="s">
        <v>204</v>
      </c>
      <c r="F29" s="267"/>
      <c r="G29" s="287">
        <v>0.5</v>
      </c>
      <c r="H29" s="253"/>
      <c r="I29" s="267"/>
    </row>
    <row r="30" spans="2:9" ht="12.95" customHeight="1">
      <c r="B30" s="277" t="s">
        <v>210</v>
      </c>
      <c r="C30" s="278"/>
      <c r="D30" s="279"/>
      <c r="E30" s="288" t="s">
        <v>211</v>
      </c>
      <c r="F30" s="288"/>
      <c r="G30" s="280" t="s">
        <v>71</v>
      </c>
      <c r="H30" s="281"/>
      <c r="I30" s="282"/>
    </row>
    <row r="31" spans="2:9" ht="12.95" customHeight="1">
      <c r="B31" s="277" t="s">
        <v>107</v>
      </c>
      <c r="C31" s="278"/>
      <c r="D31" s="279"/>
      <c r="E31" s="280" t="s">
        <v>106</v>
      </c>
      <c r="F31" s="282"/>
      <c r="G31" s="280" t="s">
        <v>71</v>
      </c>
      <c r="H31" s="281"/>
      <c r="I31" s="282"/>
    </row>
    <row r="32" spans="2:9" ht="25.5" customHeight="1"/>
    <row r="33" ht="22.5"/>
  </sheetData>
  <mergeCells count="52"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6:I6"/>
    <mergeCell ref="B8:I8"/>
    <mergeCell ref="C10:F10"/>
    <mergeCell ref="C11:F11"/>
  </mergeCells>
  <pageMargins left="0.70866141732283505" right="0.70866141732283505" top="0.74803149606299202" bottom="0" header="0.31496062992126" footer="0.31496062992126"/>
  <pageSetup paperSize="9" scale="10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J11" sqref="J1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9" t="s">
        <v>0</v>
      </c>
      <c r="C1" s="289"/>
      <c r="D1" s="5"/>
      <c r="E1" s="5"/>
      <c r="F1" s="5"/>
    </row>
    <row r="2" spans="1:6" ht="27.95" customHeight="1">
      <c r="A2" s="4"/>
      <c r="B2" s="290" t="s">
        <v>304</v>
      </c>
      <c r="C2" s="290"/>
      <c r="D2" s="290"/>
      <c r="E2" s="290"/>
      <c r="F2" s="290"/>
    </row>
    <row r="3" spans="1:6" ht="42.75" customHeight="1">
      <c r="B3" s="261" t="s">
        <v>45</v>
      </c>
      <c r="C3" s="262"/>
      <c r="D3" s="262"/>
      <c r="E3" s="262"/>
      <c r="F3" s="262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2026-06-21T10:33:54Z</cp:lastPrinted>
  <dcterms:created xsi:type="dcterms:W3CDTF">2024-09-12T06:50:39Z</dcterms:created>
  <dcterms:modified xsi:type="dcterms:W3CDTF">2026-06-21T11:10:15Z</dcterms:modified>
</cp:coreProperties>
</file>